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ersaw\Documents\"/>
    </mc:Choice>
  </mc:AlternateContent>
  <bookViews>
    <workbookView xWindow="0" yWindow="0" windowWidth="28800" windowHeight="11835" tabRatio="781"/>
  </bookViews>
  <sheets>
    <sheet name="Cover Page" sheetId="1" r:id="rId1"/>
    <sheet name="Revenue Per Participant" sheetId="7" r:id="rId2"/>
    <sheet name="All Levels" sheetId="3" r:id="rId3"/>
    <sheet name="ABE Levels" sheetId="4" r:id="rId4"/>
    <sheet name="ESL Levels" sheetId="2" r:id="rId5"/>
    <sheet name="Retention and Persistence All" sheetId="8" r:id="rId6"/>
    <sheet name="Retention and Persistence ABE" sheetId="9" r:id="rId7"/>
    <sheet name="Retention and Persistence ESL" sheetId="10" r:id="rId8"/>
    <sheet name="Enrollees PerOver 20 No Diploma" sheetId="11" r:id="rId9"/>
    <sheet name="ESL Enrollees Per LEP Count" sheetId="12" r:id="rId10"/>
  </sheets>
  <externalReferences>
    <externalReference r:id="rId11"/>
    <externalReference r:id="rId12"/>
  </externalReferences>
  <definedNames>
    <definedName name="_xlnm.Print_Area" localSheetId="3">'ABE Levels'!$A$1:$F$58</definedName>
    <definedName name="_xlnm.Print_Area" localSheetId="2">'All Levels'!$A$1:$F$55</definedName>
    <definedName name="_xlnm.Print_Area" localSheetId="8">'Enrollees PerOver 20 No Diploma'!$A$1:$F$35</definedName>
    <definedName name="_xlnm.Print_Area" localSheetId="9">'ESL Enrollees Per LEP Count'!$A$1:$F$19</definedName>
    <definedName name="_xlnm.Print_Area" localSheetId="4">'ESL Levels'!$A$1:$F$62</definedName>
    <definedName name="_xlnm.Print_Area" localSheetId="6">'Retention and Persistence ABE'!$A$1:$H$59</definedName>
    <definedName name="_xlnm.Print_Area" localSheetId="5">'Retention and Persistence All'!$A$1:$H$59</definedName>
    <definedName name="_xlnm.Print_Area" localSheetId="7">'Retention and Persistence ESL'!$A$1:$H$53</definedName>
    <definedName name="_xlnm.Print_Area" localSheetId="1">'Revenue Per Participant'!$A$1:$H$60</definedName>
    <definedName name="Query_from_Databridge" localSheetId="3">'ABE Levels'!$A$7:$B$72</definedName>
    <definedName name="Query_from_Databridge" localSheetId="8" hidden="1">'Enrollees PerOver 20 No Diploma'!$A$8:$C$35</definedName>
    <definedName name="Query_from_Databridge" localSheetId="9" hidden="1">'ESL Enrollees Per LEP Count'!$A$8:$D$19</definedName>
    <definedName name="Query_from_Databridge" localSheetId="6" hidden="1">'Retention and Persistence ABE'!$A$8:$D$60</definedName>
    <definedName name="Query_from_Databridge" localSheetId="5" hidden="1">'Retention and Persistence All'!$A$8:$D$60</definedName>
    <definedName name="Query_from_Databridge" localSheetId="7" hidden="1">'Retention and Persistence ESL'!$A$8:$D$60</definedName>
    <definedName name="Query_from_Databridge" localSheetId="1" hidden="1">'Revenue Per Participant'!$A$8:$D$61</definedName>
    <definedName name="Query_from_Databridge_1" localSheetId="2">'All Levels'!$A$7:$B$68</definedName>
  </definedNames>
  <calcPr calcId="152511"/>
</workbook>
</file>

<file path=xl/calcChain.xml><?xml version="1.0" encoding="utf-8"?>
<calcChain xmlns="http://schemas.openxmlformats.org/spreadsheetml/2006/main">
  <c r="E40" i="2" l="1"/>
  <c r="E39" i="2"/>
  <c r="E35" i="4"/>
  <c r="E42" i="4"/>
  <c r="E44" i="4"/>
  <c r="E50" i="3"/>
  <c r="E11" i="3"/>
  <c r="E22" i="3"/>
  <c r="F15" i="12" l="1"/>
  <c r="F40" i="12"/>
  <c r="F19" i="12"/>
  <c r="F21" i="12"/>
  <c r="F17" i="12"/>
  <c r="F23" i="12"/>
  <c r="F14" i="12"/>
  <c r="F8" i="12"/>
  <c r="F44" i="12"/>
  <c r="F12" i="12"/>
  <c r="F42" i="12"/>
  <c r="F13" i="12"/>
  <c r="F10" i="12"/>
  <c r="F38" i="12"/>
  <c r="F20" i="12"/>
  <c r="F16" i="12"/>
  <c r="F31" i="12"/>
  <c r="F39" i="12"/>
  <c r="F33" i="12"/>
  <c r="F18" i="12"/>
  <c r="F26" i="12"/>
  <c r="F28" i="12"/>
  <c r="F22" i="12"/>
  <c r="F29" i="12"/>
  <c r="F27" i="12"/>
  <c r="F43" i="12"/>
  <c r="F24" i="12"/>
  <c r="F25" i="12"/>
  <c r="F36" i="12"/>
  <c r="F11" i="12"/>
  <c r="F9" i="12"/>
  <c r="F37" i="12"/>
  <c r="F34" i="12"/>
  <c r="F30" i="12"/>
  <c r="F41" i="12"/>
  <c r="F32" i="12"/>
  <c r="F35" i="12"/>
  <c r="F35" i="11"/>
  <c r="F15" i="11"/>
  <c r="F34" i="11"/>
  <c r="F41" i="11"/>
  <c r="F18" i="11"/>
  <c r="F11" i="11"/>
  <c r="F45" i="11"/>
  <c r="F29" i="11"/>
  <c r="F44" i="11"/>
  <c r="F24" i="11"/>
  <c r="F23" i="11"/>
  <c r="F20" i="11"/>
  <c r="F21" i="11"/>
  <c r="F9" i="11"/>
  <c r="F38" i="11"/>
  <c r="F42" i="11"/>
  <c r="F39" i="11"/>
  <c r="F17" i="11"/>
  <c r="F26" i="11"/>
  <c r="F25" i="11"/>
  <c r="F37" i="11"/>
  <c r="F32" i="11"/>
  <c r="F28" i="11"/>
  <c r="F33" i="11"/>
  <c r="F43" i="11"/>
  <c r="F16" i="11"/>
  <c r="F47" i="11"/>
  <c r="F12" i="11"/>
  <c r="F14" i="11"/>
  <c r="F36" i="11"/>
  <c r="F40" i="11"/>
  <c r="F48" i="11"/>
  <c r="F22" i="11"/>
  <c r="F30" i="11"/>
  <c r="F27" i="11"/>
  <c r="F46" i="11"/>
  <c r="F49" i="11"/>
  <c r="F10" i="11"/>
  <c r="F8" i="11"/>
  <c r="F19" i="11"/>
  <c r="F31" i="11"/>
  <c r="F13" i="11"/>
  <c r="H22" i="10" l="1"/>
  <c r="H48" i="10"/>
  <c r="H34" i="10"/>
  <c r="H45" i="10"/>
  <c r="H14" i="10"/>
  <c r="H32" i="10"/>
  <c r="H38" i="10"/>
  <c r="H43" i="10"/>
  <c r="H33" i="10"/>
  <c r="H12" i="10"/>
  <c r="H11" i="10"/>
  <c r="H35" i="10"/>
  <c r="H49" i="10"/>
  <c r="H36" i="10"/>
  <c r="H20" i="10"/>
  <c r="H13" i="10"/>
  <c r="H26" i="10"/>
  <c r="H40" i="10"/>
  <c r="H28" i="10"/>
  <c r="H16" i="10"/>
  <c r="H37" i="10"/>
  <c r="H10" i="10"/>
  <c r="H42" i="10"/>
  <c r="H30" i="10"/>
  <c r="H24" i="10"/>
  <c r="H21" i="10"/>
  <c r="H9" i="10"/>
  <c r="H47" i="10"/>
  <c r="H39" i="10"/>
  <c r="H41" i="10"/>
  <c r="H23" i="10"/>
  <c r="H50" i="10"/>
  <c r="H8" i="10"/>
  <c r="H25" i="10"/>
  <c r="H27" i="10"/>
  <c r="H31" i="10"/>
  <c r="H29" i="10"/>
  <c r="H17" i="10"/>
  <c r="H15" i="10"/>
  <c r="H44" i="10"/>
  <c r="H19" i="10"/>
  <c r="H46" i="10"/>
  <c r="D24" i="10"/>
  <c r="F24" i="10" s="1"/>
  <c r="D22" i="10"/>
  <c r="F22" i="10" s="1"/>
  <c r="D55" i="10"/>
  <c r="D48" i="10"/>
  <c r="F48" i="10" s="1"/>
  <c r="D34" i="10"/>
  <c r="F34" i="10" s="1"/>
  <c r="D45" i="10"/>
  <c r="F45" i="10" s="1"/>
  <c r="D14" i="10"/>
  <c r="F14" i="10" s="1"/>
  <c r="D32" i="10"/>
  <c r="F32" i="10" s="1"/>
  <c r="D43" i="10"/>
  <c r="F43" i="10" s="1"/>
  <c r="D38" i="10"/>
  <c r="F38" i="10" s="1"/>
  <c r="D33" i="10"/>
  <c r="F33" i="10" s="1"/>
  <c r="D12" i="10"/>
  <c r="F12" i="10" s="1"/>
  <c r="D11" i="10"/>
  <c r="F11" i="10" s="1"/>
  <c r="D35" i="10"/>
  <c r="F35" i="10" s="1"/>
  <c r="D49" i="10"/>
  <c r="F49" i="10" s="1"/>
  <c r="D54" i="10"/>
  <c r="D36" i="10"/>
  <c r="F36" i="10" s="1"/>
  <c r="D20" i="10"/>
  <c r="F20" i="10" s="1"/>
  <c r="D13" i="10"/>
  <c r="F13" i="10" s="1"/>
  <c r="D26" i="10"/>
  <c r="F26" i="10" s="1"/>
  <c r="D40" i="10"/>
  <c r="F40" i="10" s="1"/>
  <c r="D28" i="10"/>
  <c r="F28" i="10" s="1"/>
  <c r="D16" i="10"/>
  <c r="F16" i="10" s="1"/>
  <c r="D37" i="10"/>
  <c r="F37" i="10" s="1"/>
  <c r="D10" i="10"/>
  <c r="F10" i="10" s="1"/>
  <c r="D42" i="10"/>
  <c r="F42" i="10" s="1"/>
  <c r="D30" i="10"/>
  <c r="F30" i="10" s="1"/>
  <c r="D21" i="10"/>
  <c r="F21" i="10" s="1"/>
  <c r="D9" i="10"/>
  <c r="F9" i="10" s="1"/>
  <c r="D47" i="10"/>
  <c r="F47" i="10" s="1"/>
  <c r="D39" i="10"/>
  <c r="F39" i="10" s="1"/>
  <c r="D41" i="10"/>
  <c r="F41" i="10" s="1"/>
  <c r="D23" i="10"/>
  <c r="F23" i="10" s="1"/>
  <c r="D50" i="10"/>
  <c r="F50" i="10" s="1"/>
  <c r="D8" i="10"/>
  <c r="F8" i="10" s="1"/>
  <c r="D25" i="10"/>
  <c r="F25" i="10" s="1"/>
  <c r="D53" i="10"/>
  <c r="D27" i="10"/>
  <c r="F27" i="10" s="1"/>
  <c r="D31" i="10"/>
  <c r="F31" i="10" s="1"/>
  <c r="D52" i="10"/>
  <c r="D29" i="10"/>
  <c r="F29" i="10" s="1"/>
  <c r="D17" i="10"/>
  <c r="F17" i="10" s="1"/>
  <c r="D15" i="10"/>
  <c r="F15" i="10" s="1"/>
  <c r="D44" i="10"/>
  <c r="F44" i="10" s="1"/>
  <c r="D19" i="10"/>
  <c r="F19" i="10" s="1"/>
  <c r="D51" i="10"/>
  <c r="D46" i="10"/>
  <c r="F46" i="10" s="1"/>
  <c r="H16" i="9"/>
  <c r="H28" i="9"/>
  <c r="H55" i="9"/>
  <c r="H54" i="9"/>
  <c r="H41" i="9"/>
  <c r="H36" i="9"/>
  <c r="H12" i="9"/>
  <c r="D12" i="9"/>
  <c r="F12" i="9" s="1"/>
  <c r="D48" i="9"/>
  <c r="F48" i="9" s="1"/>
  <c r="H48" i="9"/>
  <c r="H26" i="9"/>
  <c r="H31" i="9"/>
  <c r="H23" i="9"/>
  <c r="H19" i="9"/>
  <c r="H10" i="9"/>
  <c r="H49" i="9"/>
  <c r="H53" i="9"/>
  <c r="H34" i="9"/>
  <c r="D37" i="9"/>
  <c r="F37" i="9" s="1"/>
  <c r="H37" i="9"/>
  <c r="H13" i="9"/>
  <c r="H22" i="9"/>
  <c r="H35" i="9"/>
  <c r="H33" i="9"/>
  <c r="H21" i="9"/>
  <c r="H17" i="9"/>
  <c r="H30" i="9"/>
  <c r="H18" i="9"/>
  <c r="H39" i="9"/>
  <c r="H32" i="9"/>
  <c r="H11" i="9"/>
  <c r="H27" i="9"/>
  <c r="H45" i="9"/>
  <c r="H47" i="9"/>
  <c r="H43" i="9"/>
  <c r="H46" i="9"/>
  <c r="H44" i="9"/>
  <c r="H51" i="9"/>
  <c r="H8" i="9"/>
  <c r="H20" i="9"/>
  <c r="H15" i="9"/>
  <c r="H14" i="9"/>
  <c r="H38" i="9"/>
  <c r="H50" i="9"/>
  <c r="H25" i="9"/>
  <c r="H9" i="9"/>
  <c r="H52" i="9" l="1"/>
  <c r="F52" i="9"/>
  <c r="H29" i="9"/>
  <c r="F29" i="9"/>
  <c r="H24" i="9"/>
  <c r="F24" i="9"/>
  <c r="H40" i="9"/>
  <c r="F40" i="9"/>
  <c r="H42" i="9"/>
  <c r="F42" i="9"/>
  <c r="D28" i="9" l="1"/>
  <c r="F28" i="9" s="1"/>
  <c r="D55" i="9"/>
  <c r="F55" i="9" s="1"/>
  <c r="D54" i="9"/>
  <c r="F54" i="9" s="1"/>
  <c r="D41" i="9"/>
  <c r="F41" i="9" s="1"/>
  <c r="D36" i="9"/>
  <c r="F36" i="9" s="1"/>
  <c r="D26" i="9"/>
  <c r="F26" i="9" s="1"/>
  <c r="D31" i="9"/>
  <c r="F31" i="9" s="1"/>
  <c r="D23" i="9"/>
  <c r="F23" i="9" s="1"/>
  <c r="D19" i="9"/>
  <c r="F19" i="9" s="1"/>
  <c r="D10" i="9"/>
  <c r="F10" i="9" s="1"/>
  <c r="D49" i="9"/>
  <c r="F49" i="9" s="1"/>
  <c r="D53" i="9"/>
  <c r="F53" i="9" s="1"/>
  <c r="D34" i="9"/>
  <c r="F34" i="9" s="1"/>
  <c r="D13" i="9"/>
  <c r="F13" i="9" s="1"/>
  <c r="D22" i="9"/>
  <c r="F22" i="9" s="1"/>
  <c r="D35" i="9"/>
  <c r="F35" i="9" s="1"/>
  <c r="D33" i="9"/>
  <c r="F33" i="9" s="1"/>
  <c r="D21" i="9"/>
  <c r="F21" i="9" s="1"/>
  <c r="D17" i="9"/>
  <c r="F17" i="9" s="1"/>
  <c r="D30" i="9"/>
  <c r="F30" i="9" s="1"/>
  <c r="D18" i="9"/>
  <c r="F18" i="9" s="1"/>
  <c r="D39" i="9"/>
  <c r="F39" i="9" s="1"/>
  <c r="D32" i="9"/>
  <c r="F32" i="9" s="1"/>
  <c r="D11" i="9"/>
  <c r="F11" i="9" s="1"/>
  <c r="D27" i="9"/>
  <c r="F27" i="9" s="1"/>
  <c r="D45" i="9"/>
  <c r="F45" i="9" s="1"/>
  <c r="D47" i="9"/>
  <c r="F47" i="9" s="1"/>
  <c r="D43" i="9"/>
  <c r="F43" i="9" s="1"/>
  <c r="D46" i="9"/>
  <c r="F46" i="9" s="1"/>
  <c r="D44" i="9"/>
  <c r="F44" i="9" s="1"/>
  <c r="D51" i="9"/>
  <c r="F51" i="9" s="1"/>
  <c r="D8" i="9"/>
  <c r="F8" i="9" s="1"/>
  <c r="D20" i="9"/>
  <c r="F20" i="9" s="1"/>
  <c r="D15" i="9"/>
  <c r="F15" i="9" s="1"/>
  <c r="D14" i="9"/>
  <c r="F14" i="9" s="1"/>
  <c r="D38" i="9"/>
  <c r="F38" i="9" s="1"/>
  <c r="D50" i="9"/>
  <c r="F50" i="9" s="1"/>
  <c r="D25" i="9"/>
  <c r="F25" i="9" s="1"/>
  <c r="D9" i="9"/>
  <c r="F9" i="9" s="1"/>
  <c r="D52" i="9"/>
  <c r="D29" i="9"/>
  <c r="D24" i="9"/>
  <c r="D40" i="9"/>
  <c r="D42" i="9" l="1"/>
  <c r="H16" i="8"/>
  <c r="H27" i="8"/>
  <c r="H55" i="8"/>
  <c r="H54" i="8"/>
  <c r="H37" i="8"/>
  <c r="H44" i="8"/>
  <c r="H11" i="8"/>
  <c r="H30" i="8"/>
  <c r="H35" i="8"/>
  <c r="H33" i="8"/>
  <c r="H25" i="8"/>
  <c r="H14" i="8"/>
  <c r="H9" i="8"/>
  <c r="H36" i="8"/>
  <c r="H53" i="8"/>
  <c r="H42" i="8"/>
  <c r="H32" i="8"/>
  <c r="H15" i="8"/>
  <c r="H18" i="8"/>
  <c r="H40" i="8"/>
  <c r="H39" i="8"/>
  <c r="H22" i="8"/>
  <c r="H13" i="8"/>
  <c r="H31" i="8"/>
  <c r="H12" i="8"/>
  <c r="H45" i="8"/>
  <c r="H28" i="8"/>
  <c r="H17" i="8"/>
  <c r="H26" i="8"/>
  <c r="H43" i="8"/>
  <c r="H49" i="8"/>
  <c r="H47" i="8"/>
  <c r="H34" i="8"/>
  <c r="H41" i="8"/>
  <c r="H52" i="8"/>
  <c r="H8" i="8"/>
  <c r="H21" i="8"/>
  <c r="H20" i="8"/>
  <c r="H19" i="8"/>
  <c r="H23" i="8"/>
  <c r="H50" i="8"/>
  <c r="H10" i="8"/>
  <c r="H29" i="8"/>
  <c r="H51" i="8"/>
  <c r="H38" i="8"/>
  <c r="H24" i="8"/>
  <c r="H46" i="8"/>
  <c r="H48" i="8"/>
  <c r="E9" i="4" l="1"/>
  <c r="D9" i="4"/>
  <c r="D11" i="3"/>
  <c r="G55" i="7"/>
  <c r="D55" i="2"/>
  <c r="E48" i="4"/>
  <c r="D48" i="4"/>
  <c r="E49" i="3"/>
  <c r="D49" i="3"/>
  <c r="G54" i="7"/>
  <c r="E48" i="2"/>
  <c r="D48" i="2"/>
  <c r="E45" i="4"/>
  <c r="D45" i="4"/>
  <c r="E47" i="3"/>
  <c r="D47" i="3"/>
  <c r="G53" i="7"/>
  <c r="D56" i="2"/>
  <c r="E22" i="4"/>
  <c r="D22" i="4"/>
  <c r="E18" i="3"/>
  <c r="D18" i="3"/>
  <c r="G52" i="7"/>
  <c r="D54" i="2"/>
  <c r="E8" i="4"/>
  <c r="D8" i="4"/>
  <c r="E10" i="3"/>
  <c r="D10" i="3"/>
  <c r="G51" i="7"/>
  <c r="D53" i="2"/>
  <c r="E14" i="4"/>
  <c r="D14" i="4"/>
  <c r="E13" i="3"/>
  <c r="D13" i="3"/>
  <c r="G50" i="7"/>
  <c r="E9" i="2"/>
  <c r="D9" i="2"/>
  <c r="E34" i="4"/>
  <c r="D34" i="4"/>
  <c r="E33" i="3"/>
  <c r="D33" i="3"/>
  <c r="G49" i="7"/>
  <c r="E34" i="2"/>
  <c r="D34" i="2"/>
  <c r="E28" i="4"/>
  <c r="D28" i="4"/>
  <c r="E27" i="3"/>
  <c r="D27" i="3"/>
  <c r="G48" i="7"/>
  <c r="E24" i="2"/>
  <c r="D24" i="2"/>
  <c r="D35" i="4"/>
  <c r="E28" i="3"/>
  <c r="D28" i="3"/>
  <c r="G47" i="7"/>
  <c r="E43" i="2"/>
  <c r="D43" i="2"/>
  <c r="E56" i="4"/>
  <c r="D56" i="4"/>
  <c r="E54" i="3"/>
  <c r="D54" i="3"/>
  <c r="G46" i="7"/>
  <c r="E19" i="2"/>
  <c r="D19" i="2"/>
  <c r="E47" i="4"/>
  <c r="D47" i="4"/>
  <c r="E39" i="3"/>
  <c r="D39" i="3"/>
  <c r="G45" i="7"/>
  <c r="E25" i="4"/>
  <c r="D25" i="4"/>
  <c r="E19" i="3"/>
  <c r="D19" i="3"/>
  <c r="G44" i="7"/>
  <c r="E27" i="2"/>
  <c r="D27" i="2"/>
  <c r="E27" i="4"/>
  <c r="D27" i="4"/>
  <c r="E29" i="3"/>
  <c r="D29" i="3"/>
  <c r="G43" i="7"/>
  <c r="E47" i="2"/>
  <c r="D47" i="2"/>
  <c r="E38" i="4"/>
  <c r="D38" i="4"/>
  <c r="E48" i="3"/>
  <c r="D48" i="3"/>
  <c r="G42" i="7"/>
  <c r="E51" i="2"/>
  <c r="D51" i="2"/>
  <c r="E37" i="4"/>
  <c r="D37" i="4"/>
  <c r="E43" i="3"/>
  <c r="D43" i="3"/>
  <c r="G41" i="7"/>
  <c r="E38" i="2"/>
  <c r="D38" i="2"/>
  <c r="E51" i="4"/>
  <c r="D51" i="4"/>
  <c r="E45" i="3"/>
  <c r="D45" i="3"/>
  <c r="G40" i="7"/>
  <c r="E42" i="2"/>
  <c r="D42" i="2"/>
  <c r="E19" i="4"/>
  <c r="D19" i="4"/>
  <c r="E26" i="3"/>
  <c r="D26" i="3"/>
  <c r="G39" i="7"/>
  <c r="D40" i="2"/>
  <c r="E26" i="4"/>
  <c r="D26" i="4"/>
  <c r="E30" i="3"/>
  <c r="D30" i="3"/>
  <c r="G38" i="7"/>
  <c r="E37" i="2"/>
  <c r="D37" i="2"/>
  <c r="E29" i="4"/>
  <c r="D29" i="4"/>
  <c r="E34" i="3"/>
  <c r="D34" i="3"/>
  <c r="G37" i="7"/>
  <c r="E29" i="2"/>
  <c r="D29" i="2"/>
  <c r="D44" i="4"/>
  <c r="E37" i="3"/>
  <c r="D37" i="3"/>
  <c r="G36" i="7"/>
  <c r="E25" i="2"/>
  <c r="D25" i="2"/>
  <c r="E39" i="4"/>
  <c r="D39" i="4"/>
  <c r="E35" i="3"/>
  <c r="D35" i="3"/>
  <c r="G35" i="7"/>
  <c r="E14" i="2"/>
  <c r="D14" i="2"/>
  <c r="E32" i="4"/>
  <c r="D32" i="4"/>
  <c r="E23" i="3"/>
  <c r="D23" i="3"/>
  <c r="G34" i="7"/>
  <c r="E22" i="2"/>
  <c r="D22" i="2"/>
  <c r="E23" i="4"/>
  <c r="D23" i="4"/>
  <c r="E24" i="3"/>
  <c r="D24" i="3"/>
  <c r="G33" i="7"/>
  <c r="E41" i="2"/>
  <c r="D41" i="2"/>
  <c r="E15" i="4"/>
  <c r="D15" i="4"/>
  <c r="E20" i="3"/>
  <c r="D20" i="3"/>
  <c r="G32" i="7"/>
  <c r="E26" i="2"/>
  <c r="D26" i="2"/>
  <c r="E20" i="4"/>
  <c r="D20" i="4"/>
  <c r="E21" i="3"/>
  <c r="D21" i="3"/>
  <c r="G31" i="7"/>
  <c r="E7" i="2"/>
  <c r="D7" i="2"/>
  <c r="E50" i="4"/>
  <c r="D50" i="4"/>
  <c r="E51" i="3"/>
  <c r="D51" i="3"/>
  <c r="G30" i="7"/>
  <c r="E17" i="2"/>
  <c r="D17" i="2"/>
  <c r="E7" i="4"/>
  <c r="D7" i="4"/>
  <c r="E7" i="3"/>
  <c r="D7" i="3"/>
  <c r="G29" i="7"/>
  <c r="E32" i="2"/>
  <c r="D32" i="2"/>
  <c r="E46" i="4"/>
  <c r="D46" i="4"/>
  <c r="E42" i="3"/>
  <c r="D42" i="3"/>
  <c r="G27" i="7"/>
  <c r="E30" i="2"/>
  <c r="D30" i="2"/>
  <c r="E40" i="4"/>
  <c r="D40" i="4"/>
  <c r="E40" i="3"/>
  <c r="D40" i="3"/>
  <c r="G26" i="7"/>
  <c r="E10" i="2"/>
  <c r="D10" i="2"/>
  <c r="E10" i="4"/>
  <c r="D10" i="4"/>
  <c r="E9" i="3"/>
  <c r="D9" i="3"/>
  <c r="G25" i="7"/>
  <c r="D39" i="2"/>
  <c r="E33" i="4"/>
  <c r="D33" i="4"/>
  <c r="E38" i="3"/>
  <c r="D38" i="3"/>
  <c r="G24" i="7"/>
  <c r="E8" i="2"/>
  <c r="D8" i="2"/>
  <c r="E12" i="4"/>
  <c r="D12" i="4"/>
  <c r="E8" i="3"/>
  <c r="D8" i="3"/>
  <c r="G23" i="7"/>
  <c r="E13" i="2"/>
  <c r="D13" i="2"/>
  <c r="E17" i="4"/>
  <c r="D17" i="4"/>
  <c r="E15" i="3"/>
  <c r="D15" i="3"/>
  <c r="G22" i="7"/>
  <c r="E23" i="2"/>
  <c r="D23" i="2"/>
  <c r="E52" i="4"/>
  <c r="D52" i="4"/>
  <c r="E44" i="3"/>
  <c r="D44" i="3"/>
  <c r="G21" i="7"/>
  <c r="E15" i="2"/>
  <c r="D15" i="2"/>
  <c r="E11" i="4"/>
  <c r="D11" i="4"/>
  <c r="E12" i="3"/>
  <c r="D12" i="3"/>
  <c r="G20" i="7"/>
  <c r="E33" i="2"/>
  <c r="D33" i="2"/>
  <c r="E41" i="4"/>
  <c r="D41" i="4"/>
  <c r="E41" i="3"/>
  <c r="D41" i="3"/>
  <c r="G19" i="7"/>
  <c r="E20" i="2"/>
  <c r="D20" i="2"/>
  <c r="D42" i="4"/>
  <c r="E31" i="3"/>
  <c r="D31" i="3"/>
  <c r="G18" i="7"/>
  <c r="E36" i="2"/>
  <c r="D36" i="2"/>
  <c r="E49" i="4"/>
  <c r="D49" i="4"/>
  <c r="D50" i="3"/>
  <c r="G17" i="7"/>
  <c r="E11" i="2"/>
  <c r="D11" i="2"/>
  <c r="E21" i="4"/>
  <c r="D21" i="4"/>
  <c r="E16" i="3"/>
  <c r="D16" i="3"/>
  <c r="G16" i="7"/>
  <c r="E21" i="2"/>
  <c r="D21" i="2"/>
  <c r="E16" i="4"/>
  <c r="D16" i="4"/>
  <c r="E17" i="3"/>
  <c r="D17" i="3"/>
  <c r="G15" i="7"/>
  <c r="E12" i="2"/>
  <c r="D12" i="2"/>
  <c r="E31" i="4"/>
  <c r="D31" i="4"/>
  <c r="D22" i="3"/>
  <c r="G14" i="7"/>
  <c r="E45" i="2"/>
  <c r="D45" i="2"/>
  <c r="E24" i="4"/>
  <c r="D24" i="4"/>
  <c r="E32" i="3"/>
  <c r="D32" i="3"/>
  <c r="G13" i="7"/>
  <c r="E44" i="2"/>
  <c r="D44" i="2"/>
  <c r="E30" i="4"/>
  <c r="D30" i="4"/>
  <c r="E46" i="3"/>
  <c r="D46" i="3"/>
  <c r="G12" i="7"/>
  <c r="E16" i="2"/>
  <c r="D16" i="2"/>
  <c r="E13" i="4"/>
  <c r="D13" i="4"/>
  <c r="E14" i="3"/>
  <c r="D14" i="3"/>
  <c r="G11" i="7"/>
  <c r="E50" i="2"/>
  <c r="D50" i="2"/>
  <c r="E53" i="4"/>
  <c r="D53" i="4"/>
  <c r="E53" i="3"/>
  <c r="D53" i="3"/>
  <c r="G10" i="7"/>
  <c r="E31" i="2"/>
  <c r="D31" i="2"/>
  <c r="E18" i="4"/>
  <c r="D18" i="4"/>
  <c r="E25" i="3"/>
  <c r="D25" i="3"/>
  <c r="G9" i="7"/>
  <c r="E46" i="2"/>
  <c r="D46" i="2"/>
  <c r="E55" i="4"/>
  <c r="D55" i="4"/>
  <c r="E52" i="3"/>
  <c r="D52" i="3"/>
  <c r="G8" i="7"/>
  <c r="D22" i="8" l="1"/>
  <c r="F22" i="8" s="1"/>
  <c r="D27" i="8"/>
  <c r="F27" i="8" s="1"/>
  <c r="D55" i="8"/>
  <c r="F55" i="8" s="1"/>
  <c r="D54" i="8"/>
  <c r="F54" i="8" s="1"/>
  <c r="D37" i="8"/>
  <c r="F37" i="8" s="1"/>
  <c r="D44" i="8"/>
  <c r="F44" i="8" s="1"/>
  <c r="D11" i="8"/>
  <c r="F11" i="8" s="1"/>
  <c r="D30" i="8"/>
  <c r="F30" i="8" s="1"/>
  <c r="D35" i="8"/>
  <c r="F35" i="8" s="1"/>
  <c r="D33" i="8"/>
  <c r="F33" i="8" s="1"/>
  <c r="D25" i="8"/>
  <c r="F25" i="8" s="1"/>
  <c r="D14" i="8"/>
  <c r="F14" i="8" s="1"/>
  <c r="D9" i="8"/>
  <c r="F9" i="8" s="1"/>
  <c r="D36" i="8"/>
  <c r="F36" i="8" s="1"/>
  <c r="D53" i="8"/>
  <c r="F53" i="8" s="1"/>
  <c r="D42" i="8"/>
  <c r="F42" i="8" s="1"/>
  <c r="D32" i="8"/>
  <c r="F32" i="8" s="1"/>
  <c r="D15" i="8"/>
  <c r="F15" i="8" s="1"/>
  <c r="D18" i="8"/>
  <c r="F18" i="8" s="1"/>
  <c r="D40" i="8"/>
  <c r="F40" i="8" s="1"/>
  <c r="D39" i="8"/>
  <c r="F39" i="8" s="1"/>
  <c r="D13" i="8"/>
  <c r="F13" i="8" s="1"/>
  <c r="D31" i="8"/>
  <c r="F31" i="8" s="1"/>
  <c r="D12" i="8"/>
  <c r="F12" i="8" s="1"/>
  <c r="D45" i="8"/>
  <c r="F45" i="8" s="1"/>
  <c r="D28" i="8"/>
  <c r="F28" i="8" s="1"/>
  <c r="D17" i="8"/>
  <c r="F17" i="8" s="1"/>
  <c r="D26" i="8"/>
  <c r="F26" i="8" s="1"/>
  <c r="D43" i="8"/>
  <c r="F43" i="8" s="1"/>
  <c r="D49" i="8"/>
  <c r="F49" i="8" s="1"/>
  <c r="D47" i="8"/>
  <c r="F47" i="8" s="1"/>
  <c r="D34" i="8"/>
  <c r="F34" i="8" s="1"/>
  <c r="D41" i="8"/>
  <c r="F41" i="8" s="1"/>
  <c r="D52" i="8"/>
  <c r="F52" i="8" s="1"/>
  <c r="D8" i="8"/>
  <c r="F8" i="8" s="1"/>
  <c r="D21" i="8"/>
  <c r="F21" i="8" s="1"/>
  <c r="D20" i="8"/>
  <c r="F20" i="8" s="1"/>
  <c r="D19" i="8"/>
  <c r="F19" i="8" s="1"/>
  <c r="D23" i="8"/>
  <c r="F23" i="8" s="1"/>
  <c r="D50" i="8"/>
  <c r="F50" i="8" s="1"/>
  <c r="D29" i="8"/>
  <c r="F29" i="8" s="1"/>
  <c r="D10" i="8"/>
  <c r="F10" i="8" s="1"/>
  <c r="D51" i="8"/>
  <c r="F51" i="8" s="1"/>
  <c r="D38" i="8"/>
  <c r="F38" i="8" s="1"/>
  <c r="D24" i="8"/>
  <c r="F24" i="8" s="1"/>
  <c r="D46" i="8"/>
  <c r="F46" i="8" s="1"/>
  <c r="D48" i="8"/>
  <c r="F48" i="8" s="1"/>
  <c r="E39" i="7" l="1"/>
  <c r="E52" i="7"/>
  <c r="E25" i="7"/>
  <c r="E23" i="7"/>
  <c r="E53" i="7"/>
  <c r="E36" i="7"/>
  <c r="E12" i="7"/>
  <c r="E15" i="7"/>
  <c r="E43" i="7"/>
  <c r="E24" i="7"/>
  <c r="E18" i="7"/>
  <c r="E31" i="7"/>
  <c r="E54" i="7"/>
  <c r="E44" i="7"/>
  <c r="E34" i="7"/>
  <c r="E26" i="7"/>
  <c r="E35" i="7"/>
  <c r="E38" i="7"/>
  <c r="E46" i="7"/>
  <c r="E27" i="7"/>
  <c r="E42" i="7"/>
  <c r="E19" i="7"/>
  <c r="E37" i="7"/>
  <c r="E21" i="7"/>
  <c r="E47" i="7"/>
  <c r="E49" i="7"/>
  <c r="E22" i="7"/>
  <c r="E48" i="7"/>
  <c r="E10" i="7"/>
  <c r="E41" i="7"/>
  <c r="E17" i="7"/>
  <c r="E51" i="7"/>
  <c r="E11" i="7"/>
  <c r="E40" i="7"/>
  <c r="E50" i="7"/>
  <c r="E29" i="7"/>
  <c r="E14" i="7"/>
  <c r="E30" i="7"/>
  <c r="E16" i="7"/>
  <c r="E33" i="7"/>
  <c r="E55" i="7"/>
  <c r="E32" i="7"/>
  <c r="E8" i="7" l="1"/>
  <c r="E9" i="7" l="1"/>
  <c r="E20" i="7"/>
  <c r="E45" i="7" l="1"/>
  <c r="E13" i="7" l="1"/>
  <c r="D18" i="2" l="1"/>
  <c r="E18" i="2"/>
  <c r="E54" i="4" l="1"/>
  <c r="E43" i="4"/>
  <c r="E36" i="4"/>
  <c r="D36" i="4"/>
  <c r="D28" i="2"/>
  <c r="E28" i="2"/>
  <c r="D36" i="3"/>
  <c r="E49" i="2" l="1"/>
  <c r="E35" i="2"/>
  <c r="E36" i="3"/>
</calcChain>
</file>

<file path=xl/connections.xml><?xml version="1.0" encoding="utf-8"?>
<connections xmlns="http://schemas.openxmlformats.org/spreadsheetml/2006/main">
  <connection id="1" name="Connection1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  <connection id="2" name="Connection2" type="1" refreshedVersion="2" background="1" saveData="1">
    <dbPr connection="Description=Databridge;DRIVER=SQL Server;SERVER=MDEDATAB;UID=TODD;APP=Microsoft Data Access Components;WSID=ACSFSN2771;DATABASE=DataBridge;Network=DBMSSOCN;Trusted_Connection=Yes" command="SELECT abeconsortium.dat_yer, abeconsortium.csm_dst_num, abeconsortium.csm_nam_x000d__x000a_FROM DataBridge.databridge_app_user.abeconsortium abeconsortium_x000d__x000a_WHERE (abeconsortium.dat_yer='07-08')_x000d__x000a_ORDER BY abeconsortium.csm_nam, abeconsortium.csm_dst_num"/>
  </connection>
</connections>
</file>

<file path=xl/sharedStrings.xml><?xml version="1.0" encoding="utf-8"?>
<sst xmlns="http://schemas.openxmlformats.org/spreadsheetml/2006/main" count="1062" uniqueCount="136">
  <si>
    <t>MINNESOTA ABE CONSORTIA</t>
  </si>
  <si>
    <t>RANK ORDER (REPORT CARD)</t>
  </si>
  <si>
    <t>What is your consortium’s rate of success regarding the proportion of</t>
  </si>
  <si>
    <t>How does your consortium rank with others in this regard?  The range</t>
  </si>
  <si>
    <t xml:space="preserve">number of those participants that changed one level or more during the </t>
  </si>
  <si>
    <t>program year.)</t>
  </si>
  <si>
    <t>level?  How does your consortium rank with others in this regard?  The</t>
  </si>
  <si>
    <t>number of those participants that changed one level or more during the program year.)</t>
  </si>
  <si>
    <t xml:space="preserve">level?  How does your consortium rank with others in this regard?  </t>
  </si>
  <si>
    <t>Revenue</t>
  </si>
  <si>
    <t>State</t>
  </si>
  <si>
    <t>Data</t>
  </si>
  <si>
    <t xml:space="preserve">District </t>
  </si>
  <si>
    <t xml:space="preserve">State </t>
  </si>
  <si>
    <t>Revenue Per</t>
  </si>
  <si>
    <t>Year</t>
  </si>
  <si>
    <t>Number</t>
  </si>
  <si>
    <t>District Name</t>
  </si>
  <si>
    <t>Entitlement</t>
  </si>
  <si>
    <t>Participant</t>
  </si>
  <si>
    <t>Rank*</t>
  </si>
  <si>
    <t>MINNEAPOLIS PUBLIC SCHOOL DIST.</t>
  </si>
  <si>
    <t>SOUTH ST. PAUL PUBLIC SCHOOL DIST.</t>
  </si>
  <si>
    <t>ANOKA-HENNEPIN PUBLIC SCHOOL DIST.</t>
  </si>
  <si>
    <t>DETROIT LAKES PUBLIC SCHOOL DIST.</t>
  </si>
  <si>
    <t>BEMIDJI PUBLIC SCHOOL DISTRICT</t>
  </si>
  <si>
    <t>MANKATO PUBLIC SCHOOL DISTRICT</t>
  </si>
  <si>
    <t>ARROWHEAD ECONOMIC OPPORTUNITY AGCY</t>
  </si>
  <si>
    <t>DEPARTMENT OF CORRECTIONS</t>
  </si>
  <si>
    <t>TRI COUNTY COMM CORRECTIONS</t>
  </si>
  <si>
    <t>AMER INDIAN OPPORTUNITIES</t>
  </si>
  <si>
    <t>WHITE EARTH RESERVATION TRIBAL COUN</t>
  </si>
  <si>
    <t>WALKER-HACKENSACK-AKELEY SCHL. DIST</t>
  </si>
  <si>
    <t>CASS LAKE-BENA PUBLIC SCHOOLS</t>
  </si>
  <si>
    <t>INSTITUTE FOR NEW AMERICANS</t>
  </si>
  <si>
    <t>BRAINERD PUBLIC SCHOOL DISTRICT</t>
  </si>
  <si>
    <t>BURNSVILLE PUBLIC SCHOOL DISTRICT</t>
  </si>
  <si>
    <t>FARMINGTON PUBLIC SCHOOL DISTRICT</t>
  </si>
  <si>
    <t>LAKEVILLE PUBLIC SCHOOL DISTRICT</t>
  </si>
  <si>
    <t>ROSEMOUNT-APPLE VALLEY-EAGAN</t>
  </si>
  <si>
    <t>HASTINGS PUBLIC SCHOOL DISTRICT</t>
  </si>
  <si>
    <t>ALEXANDRIA PUBLIC SCHOOL DISTRICT</t>
  </si>
  <si>
    <t>RED WING PUBLIC SCHOOL DISTRICT</t>
  </si>
  <si>
    <t>HOPKINS PUBLIC SCHOOL DISTRICT</t>
  </si>
  <si>
    <t>BLOOMINGTON PUBLIC SCHOOL DISTRICT</t>
  </si>
  <si>
    <t>OSSEO PUBLIC SCHOOL DISTRICT</t>
  </si>
  <si>
    <t>ROBBINSDALE PUBLIC SCHOOL DISTRICT</t>
  </si>
  <si>
    <t>WILLMAR PUBLIC SCHOOL DISTRICT</t>
  </si>
  <si>
    <t>MARSHALL PUBLIC SCHOOL DISTRICT</t>
  </si>
  <si>
    <t>ROCHESTER PUBLIC SCHOOL DISTRICT</t>
  </si>
  <si>
    <t>FERGUS FALLS PUBLIC SCHOOL DISTRICT</t>
  </si>
  <si>
    <t>NORTH ST PAUL-MAPLEWOOD SCHOOL DIST</t>
  </si>
  <si>
    <t>ST. PAUL PUBLIC SCHOOL DISTRICT</t>
  </si>
  <si>
    <t>DULUTH PUBLIC SCHOOL DISTRICT</t>
  </si>
  <si>
    <t>ST. CLOUD PUBLIC SCHOOL DISTRICT</t>
  </si>
  <si>
    <t>OWATONNA PUBLIC SCHOOL DISTRICT</t>
  </si>
  <si>
    <t>SOUTH WASHINGTON COUNTY SCHOOL DIST</t>
  </si>
  <si>
    <t>MONTICELLO PUBLIC SCHOOL DISTRICT</t>
  </si>
  <si>
    <t>REGION 1 &amp; 2-NORTHWEST SVC. COOP</t>
  </si>
  <si>
    <t>CARVER-SCOTT EDUCATIONAL COOP.</t>
  </si>
  <si>
    <t>WADENA-DEER CREEK SCHOOL DISTRICT</t>
  </si>
  <si>
    <t>BLUE EARTH AREA PUBLIC SCHOOL</t>
  </si>
  <si>
    <t>FRESHWATER ED. DIST.</t>
  </si>
  <si>
    <t>Number of</t>
  </si>
  <si>
    <t>Participants</t>
  </si>
  <si>
    <t>All Levels</t>
  </si>
  <si>
    <t>All Levels*</t>
  </si>
  <si>
    <t xml:space="preserve">Percent </t>
  </si>
  <si>
    <t xml:space="preserve">Of </t>
  </si>
  <si>
    <t>Completing</t>
  </si>
  <si>
    <t>Paricipants</t>
  </si>
  <si>
    <t>Level</t>
  </si>
  <si>
    <t>Rank</t>
  </si>
  <si>
    <t>ABE Levels</t>
  </si>
  <si>
    <t>ABE Levels*</t>
  </si>
  <si>
    <t>ESL Levels</t>
  </si>
  <si>
    <t>* Excludes High Adult Secondary Students</t>
  </si>
  <si>
    <t>RED LAKE PUBLIC SCHOOL DISTRICT</t>
  </si>
  <si>
    <t>COMMUNICATIONS SERVICE FOR THE DEAF</t>
  </si>
  <si>
    <t>MINNESOTA INTERNSHIP CENTER</t>
  </si>
  <si>
    <t>2010-11 ABE-classified participants that completed their assigned EFL</t>
  </si>
  <si>
    <t>MOORHEAD PUBLIC SCHOOL DISTRICT</t>
  </si>
  <si>
    <t>lESUEUR-HENDERSON SCHOOL DISTRICT</t>
  </si>
  <si>
    <t>State Average</t>
  </si>
  <si>
    <t>Enrollees</t>
  </si>
  <si>
    <t xml:space="preserve">Percent of </t>
  </si>
  <si>
    <t>Retained</t>
  </si>
  <si>
    <t>Average</t>
  </si>
  <si>
    <t>Hours</t>
  </si>
  <si>
    <t>Retention</t>
  </si>
  <si>
    <t>Enrollee</t>
  </si>
  <si>
    <t>Retention and Persistence/All Participants</t>
  </si>
  <si>
    <t>Retention and Persistence/ABE Participants</t>
  </si>
  <si>
    <t>Retention and Persistence/ESL Participants</t>
  </si>
  <si>
    <t>How much state ABE aid does your consortium receive per participant</t>
  </si>
  <si>
    <t>LEP</t>
  </si>
  <si>
    <t>Count</t>
  </si>
  <si>
    <t>Over 20</t>
  </si>
  <si>
    <t>No</t>
  </si>
  <si>
    <t>Diploma</t>
  </si>
  <si>
    <t>No Diploma</t>
  </si>
  <si>
    <t>Count Per</t>
  </si>
  <si>
    <t>ESL</t>
  </si>
  <si>
    <t>LEP Count</t>
  </si>
  <si>
    <t>Per ESL</t>
  </si>
  <si>
    <t xml:space="preserve">LEP Count Per ESL Enrollee </t>
  </si>
  <si>
    <t>LEP Count Per ESL Enrollee</t>
  </si>
  <si>
    <t>Over 20 No Diploma Count Per Enrollee</t>
  </si>
  <si>
    <t>2011-12</t>
  </si>
  <si>
    <t>A. FY 2011-12 STATE REVENUE PER PARTICIPANT RANKING</t>
  </si>
  <si>
    <t xml:space="preserve">(Calculation is made by dividing the total FY 2012 state entitlement </t>
  </si>
  <si>
    <t>for a consortium by the number of 2011-12 consortium participants)</t>
  </si>
  <si>
    <t xml:space="preserve">B. 2011-12 LEVEL COMPLETION RANKING – ALL LEVELS COMBINED </t>
  </si>
  <si>
    <t xml:space="preserve">all 2011-12 participants that completed their assigned EFL level?  </t>
  </si>
  <si>
    <t xml:space="preserve">(Calculation is made by dividing the number of 2011-12 participants by the </t>
  </si>
  <si>
    <t xml:space="preserve">C. 2011-12 LEVEL COMPLETION RANKING – ABE PARTICIPANTS ONLY </t>
  </si>
  <si>
    <t xml:space="preserve">(Calculation is made by dividing the number of 2011-12 ABE participants by the </t>
  </si>
  <si>
    <t xml:space="preserve">D. 2011-12 LEVEL COMPLETION RANKING – ESL PARTICIPANTS ONLY </t>
  </si>
  <si>
    <t xml:space="preserve"> 2011-12 ESL-classified participants that completed their assigned EFL</t>
  </si>
  <si>
    <t xml:space="preserve">(Calculation is made by dividing the number of 2011-12 ESL participants by the </t>
  </si>
  <si>
    <t>Minnesota ABE FY 2011-12 Entitlements and Level Change By Consortium</t>
  </si>
  <si>
    <t>11-12</t>
  </si>
  <si>
    <r>
      <t>participant and the mean is $</t>
    </r>
    <r>
      <rPr>
        <b/>
        <sz val="12"/>
        <rFont val="Arial"/>
        <family val="2"/>
      </rPr>
      <t>999</t>
    </r>
    <r>
      <rPr>
        <sz val="12"/>
        <rFont val="Arial"/>
        <family val="2"/>
      </rPr>
      <t>.</t>
    </r>
  </si>
  <si>
    <r>
      <t>(12 or more hours)?  The range is $</t>
    </r>
    <r>
      <rPr>
        <b/>
        <sz val="12"/>
        <rFont val="Arial"/>
        <family val="2"/>
      </rPr>
      <t>199</t>
    </r>
    <r>
      <rPr>
        <sz val="12"/>
        <rFont val="Arial"/>
        <family val="2"/>
      </rPr>
      <t xml:space="preserve"> to</t>
    </r>
    <r>
      <rPr>
        <b/>
        <sz val="12"/>
        <rFont val="Arial"/>
        <family val="2"/>
      </rPr>
      <t xml:space="preserve"> $2673 </t>
    </r>
    <r>
      <rPr>
        <sz val="12"/>
        <rFont val="Arial"/>
        <family val="2"/>
      </rPr>
      <t>per prior year</t>
    </r>
  </si>
  <si>
    <t>Minnesota ABE FY 2011-12 Retention and Persistence By Consortium</t>
  </si>
  <si>
    <t>Weighted NRS Target</t>
  </si>
  <si>
    <t>Program Improvement Policy ABE Benchmark</t>
  </si>
  <si>
    <t>Program Improvement Policy Benchmark</t>
  </si>
  <si>
    <t>State Average Participants Hours</t>
  </si>
  <si>
    <t>State Average ABE Participant Hours</t>
  </si>
  <si>
    <t>NA</t>
  </si>
  <si>
    <t>State Average ESL Participant Hours</t>
  </si>
  <si>
    <r>
      <t xml:space="preserve">for all participants who completed a level is </t>
    </r>
    <r>
      <rPr>
        <b/>
        <sz val="12"/>
        <rFont val="Arial"/>
        <family val="2"/>
      </rPr>
      <t xml:space="preserve">75%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32% </t>
    </r>
    <r>
      <rPr>
        <sz val="12"/>
        <rFont val="Arial"/>
        <family val="2"/>
      </rPr>
      <t xml:space="preserve">and the mean is </t>
    </r>
    <r>
      <rPr>
        <b/>
        <sz val="12"/>
        <rFont val="Arial"/>
        <family val="2"/>
      </rPr>
      <t>50%.</t>
    </r>
  </si>
  <si>
    <r>
      <t>range is</t>
    </r>
    <r>
      <rPr>
        <b/>
        <sz val="12"/>
        <rFont val="Arial"/>
        <family val="2"/>
      </rPr>
      <t xml:space="preserve"> 77% - 20% </t>
    </r>
    <r>
      <rPr>
        <sz val="12"/>
        <rFont val="Arial"/>
        <family val="2"/>
      </rPr>
      <t xml:space="preserve">and the mean is </t>
    </r>
    <r>
      <rPr>
        <b/>
        <sz val="12"/>
        <rFont val="Arial"/>
        <family val="2"/>
      </rPr>
      <t>49%.</t>
    </r>
  </si>
  <si>
    <r>
      <t>The range is</t>
    </r>
    <r>
      <rPr>
        <b/>
        <sz val="12"/>
        <rFont val="Arial"/>
        <family val="2"/>
      </rPr>
      <t xml:space="preserve"> 85% </t>
    </r>
    <r>
      <rPr>
        <sz val="12"/>
        <rFont val="Arial"/>
        <family val="2"/>
      </rPr>
      <t>-</t>
    </r>
    <r>
      <rPr>
        <b/>
        <sz val="12"/>
        <rFont val="Arial"/>
        <family val="2"/>
      </rPr>
      <t xml:space="preserve"> 34% </t>
    </r>
    <r>
      <rPr>
        <sz val="12"/>
        <rFont val="Arial"/>
        <family val="2"/>
      </rPr>
      <t>and the mean is 52</t>
    </r>
    <r>
      <rPr>
        <b/>
        <sz val="12"/>
        <rFont val="Arial"/>
        <family val="2"/>
      </rPr>
      <t>%.</t>
    </r>
  </si>
  <si>
    <t>FY2012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</si>
</sst>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0.0"/>
  </numFmts>
  <fonts count="15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u/>
      <sz val="14"/>
      <name val="Arial"/>
      <family val="2"/>
    </font>
    <font>
      <b/>
      <u/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9"/>
      <name val="Arial"/>
      <family val="2"/>
    </font>
    <font>
      <b/>
      <i/>
      <sz val="14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4" fillId="0" borderId="0" xfId="0" applyFont="1" applyAlignment="1">
      <alignment horizontal="left" indent="4"/>
    </xf>
    <xf numFmtId="0" fontId="3" fillId="0" borderId="0" xfId="0" applyFont="1"/>
    <xf numFmtId="0" fontId="6" fillId="0" borderId="0" xfId="0" applyFont="1"/>
    <xf numFmtId="0" fontId="7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/>
    <xf numFmtId="0" fontId="0" fillId="3" borderId="0" xfId="0" applyFill="1"/>
    <xf numFmtId="0" fontId="11" fillId="3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3" fontId="0" fillId="0" borderId="0" xfId="0" applyNumberFormat="1"/>
    <xf numFmtId="0" fontId="13" fillId="0" borderId="0" xfId="0" applyFont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9" fontId="0" fillId="0" borderId="0" xfId="0" applyNumberFormat="1"/>
    <xf numFmtId="7" fontId="0" fillId="0" borderId="0" xfId="0" applyNumberFormat="1"/>
    <xf numFmtId="0" fontId="5" fillId="0" borderId="0" xfId="0" applyFont="1"/>
    <xf numFmtId="0" fontId="0" fillId="0" borderId="0" xfId="0" applyFill="1"/>
    <xf numFmtId="3" fontId="0" fillId="0" borderId="0" xfId="0" applyNumberFormat="1" applyFill="1"/>
    <xf numFmtId="49" fontId="0" fillId="0" borderId="0" xfId="0" applyNumberFormat="1"/>
    <xf numFmtId="164" fontId="0" fillId="0" borderId="0" xfId="0" applyNumberFormat="1"/>
    <xf numFmtId="0" fontId="4" fillId="0" borderId="0" xfId="0" applyFont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4" fillId="0" borderId="0" xfId="0" applyNumberFormat="1" applyFont="1" applyAlignment="1">
      <alignment horizontal="right"/>
    </xf>
    <xf numFmtId="0" fontId="0" fillId="4" borderId="0" xfId="0" applyFill="1"/>
    <xf numFmtId="164" fontId="0" fillId="4" borderId="0" xfId="0" applyNumberFormat="1" applyFill="1"/>
    <xf numFmtId="7" fontId="0" fillId="4" borderId="0" xfId="0" applyNumberFormat="1" applyFill="1"/>
    <xf numFmtId="3" fontId="0" fillId="4" borderId="0" xfId="0" applyNumberFormat="1" applyFill="1"/>
    <xf numFmtId="9" fontId="0" fillId="0" borderId="0" xfId="0" applyNumberFormat="1" applyFill="1"/>
    <xf numFmtId="49" fontId="0" fillId="4" borderId="0" xfId="0" applyNumberFormat="1" applyFill="1"/>
    <xf numFmtId="9" fontId="0" fillId="4" borderId="0" xfId="0" applyNumberFormat="1" applyFill="1"/>
    <xf numFmtId="0" fontId="4" fillId="4" borderId="0" xfId="0" applyFont="1" applyFill="1"/>
    <xf numFmtId="164" fontId="0" fillId="0" borderId="0" xfId="0" applyNumberFormat="1" applyFill="1"/>
    <xf numFmtId="9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0" xfId="0" applyFont="1" applyFill="1"/>
    <xf numFmtId="3" fontId="4" fillId="0" borderId="0" xfId="0" applyNumberFormat="1" applyFont="1"/>
    <xf numFmtId="49" fontId="0" fillId="0" borderId="0" xfId="0" applyNumberFormat="1" applyFill="1"/>
    <xf numFmtId="9" fontId="4" fillId="4" borderId="0" xfId="0" applyNumberFormat="1" applyFont="1" applyFill="1" applyAlignment="1">
      <alignment horizontal="right"/>
    </xf>
    <xf numFmtId="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versaw/Downloads/REPORTING%20TABLES%202012-TABLE%204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versaw/Downloads/2012%20Table%20A%20Statewi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"/>
      <sheetName val="ALEX"/>
      <sheetName val="AMER IND"/>
      <sheetName val="ANOKA"/>
      <sheetName val="AEOA"/>
      <sheetName val="BEMIDJI"/>
      <sheetName val="BLOOMINGTON"/>
      <sheetName val="BLUE EARTH"/>
      <sheetName val="BRAINERD"/>
      <sheetName val="BURNSVILLE"/>
      <sheetName val="Caledonia"/>
      <sheetName val="CARVER SCOTT"/>
      <sheetName val="CASS LAKE"/>
      <sheetName val="CORRECTIONS"/>
      <sheetName val="CSD"/>
      <sheetName val="DET LAKES"/>
      <sheetName val="DULUTH"/>
      <sheetName val="Faribault"/>
      <sheetName val="FARMINGTON"/>
      <sheetName val="FRESHWATER"/>
      <sheetName val="Fergus Falls"/>
      <sheetName val="HASTINGS"/>
      <sheetName val="HOPKINS"/>
      <sheetName val="LAKEVILLE"/>
      <sheetName val="LESUEUR"/>
      <sheetName val="LINCOLN ENG"/>
      <sheetName val="MANKATO"/>
      <sheetName val="MARSHALL"/>
      <sheetName val="North St. Paul"/>
      <sheetName val="MPLS"/>
      <sheetName val="MONTICELLO"/>
      <sheetName val="MOORHEAD"/>
      <sheetName val="NWECSU"/>
      <sheetName val="OSSEO"/>
      <sheetName val="OWATONNA"/>
      <sheetName val="Red Lake"/>
      <sheetName val="RED WING"/>
      <sheetName val="ROBBINSDALE"/>
      <sheetName val="ROCHESTER"/>
      <sheetName val="ROSEMOUNT"/>
      <sheetName val="MN Internship"/>
      <sheetName val="SOUTH ST. PAUL"/>
      <sheetName val="SOUTH WAS CTY"/>
      <sheetName val="ST. CLOUD"/>
      <sheetName val="ST. PAUL"/>
      <sheetName val="TRI CTY"/>
      <sheetName val="WADENA"/>
      <sheetName val="WHITE EARTH"/>
      <sheetName val="WILLMAR"/>
      <sheetName val="WINONA"/>
      <sheetName val="Walker"/>
      <sheetName val="Sheet1"/>
      <sheetName val="Sheet 2"/>
      <sheetName val="Sheet 3"/>
      <sheetName val="Sheet 4"/>
      <sheetName val="Sheet 5"/>
      <sheetName val="Sheet 6"/>
      <sheetName val="Sheet 7"/>
    </sheetNames>
    <sheetDataSet>
      <sheetData sheetId="0">
        <row r="18">
          <cell r="B18">
            <v>45195</v>
          </cell>
          <cell r="C18">
            <v>5673254.3200000012</v>
          </cell>
        </row>
        <row r="20">
          <cell r="C20">
            <v>21694</v>
          </cell>
          <cell r="E20">
            <v>20681</v>
          </cell>
          <cell r="G20">
            <v>42375</v>
          </cell>
        </row>
        <row r="21">
          <cell r="K21">
            <v>0.45743800129067946</v>
          </cell>
          <cell r="L21">
            <v>0.34307850096800963</v>
          </cell>
        </row>
        <row r="22">
          <cell r="C22">
            <v>0.48746197105190375</v>
          </cell>
          <cell r="E22">
            <v>0.51544896281611141</v>
          </cell>
          <cell r="G22">
            <v>0.50112094395280238</v>
          </cell>
          <cell r="K22">
            <v>0.49358735070837972</v>
          </cell>
          <cell r="L22">
            <v>0.37019051303128481</v>
          </cell>
        </row>
        <row r="25">
          <cell r="F25">
            <v>109.43371542791874</v>
          </cell>
        </row>
      </sheetData>
      <sheetData sheetId="1">
        <row r="18">
          <cell r="B18">
            <v>314</v>
          </cell>
          <cell r="C18">
            <v>14781.5</v>
          </cell>
        </row>
        <row r="20">
          <cell r="C20">
            <v>175</v>
          </cell>
          <cell r="E20">
            <v>81</v>
          </cell>
          <cell r="G20">
            <v>256</v>
          </cell>
        </row>
        <row r="22">
          <cell r="C22">
            <v>0.60571428571428576</v>
          </cell>
          <cell r="E22">
            <v>0.46913580246913578</v>
          </cell>
          <cell r="G22">
            <v>0.5625</v>
          </cell>
        </row>
        <row r="25">
          <cell r="B25">
            <v>233</v>
          </cell>
          <cell r="F25">
            <v>47.068669527896994</v>
          </cell>
        </row>
        <row r="26">
          <cell r="B26">
            <v>81</v>
          </cell>
          <cell r="F26">
            <v>47.092592592592595</v>
          </cell>
        </row>
      </sheetData>
      <sheetData sheetId="2">
        <row r="18">
          <cell r="B18">
            <v>217</v>
          </cell>
          <cell r="C18">
            <v>10554.95</v>
          </cell>
        </row>
        <row r="20">
          <cell r="C20">
            <v>217</v>
          </cell>
          <cell r="G20">
            <v>217</v>
          </cell>
        </row>
        <row r="22">
          <cell r="C22">
            <v>0.67281105990783407</v>
          </cell>
          <cell r="G22">
            <v>0.67281105990783407</v>
          </cell>
        </row>
        <row r="25">
          <cell r="B25">
            <v>217</v>
          </cell>
          <cell r="F25">
            <v>48.640322580645162</v>
          </cell>
        </row>
      </sheetData>
      <sheetData sheetId="3">
        <row r="18">
          <cell r="B18">
            <v>3012</v>
          </cell>
          <cell r="C18">
            <v>288805</v>
          </cell>
        </row>
        <row r="20">
          <cell r="C20">
            <v>1884</v>
          </cell>
          <cell r="E20">
            <v>933</v>
          </cell>
          <cell r="G20">
            <v>2817</v>
          </cell>
        </row>
        <row r="22">
          <cell r="C22">
            <v>0.54883227176220806</v>
          </cell>
          <cell r="E22">
            <v>0.55734190782422288</v>
          </cell>
          <cell r="G22">
            <v>0.55165069222577212</v>
          </cell>
        </row>
        <row r="25">
          <cell r="B25">
            <v>2079</v>
          </cell>
          <cell r="F25">
            <v>78.842712842712842</v>
          </cell>
        </row>
        <row r="26">
          <cell r="B26">
            <v>933</v>
          </cell>
          <cell r="F26">
            <v>133.85959271168275</v>
          </cell>
        </row>
      </sheetData>
      <sheetData sheetId="4">
        <row r="18">
          <cell r="B18">
            <v>729</v>
          </cell>
          <cell r="C18">
            <v>45360</v>
          </cell>
        </row>
        <row r="20">
          <cell r="C20">
            <v>644</v>
          </cell>
          <cell r="E20">
            <v>15</v>
          </cell>
          <cell r="G20">
            <v>659</v>
          </cell>
        </row>
        <row r="22">
          <cell r="C22">
            <v>0.58850931677018636</v>
          </cell>
          <cell r="E22">
            <v>0.8</v>
          </cell>
          <cell r="G22">
            <v>0.59332321699544766</v>
          </cell>
        </row>
        <row r="25">
          <cell r="B25">
            <v>714</v>
          </cell>
          <cell r="F25">
            <v>62.202380952380949</v>
          </cell>
        </row>
        <row r="26">
          <cell r="B26">
            <v>15</v>
          </cell>
          <cell r="F26">
            <v>63.166666666666664</v>
          </cell>
        </row>
      </sheetData>
      <sheetData sheetId="5">
        <row r="18">
          <cell r="B18">
            <v>106</v>
          </cell>
          <cell r="C18">
            <v>3817</v>
          </cell>
        </row>
        <row r="20">
          <cell r="C20">
            <v>73</v>
          </cell>
          <cell r="E20">
            <v>1</v>
          </cell>
          <cell r="G20">
            <v>74</v>
          </cell>
        </row>
        <row r="22">
          <cell r="C22">
            <v>0.39726027397260272</v>
          </cell>
          <cell r="E22">
            <v>1</v>
          </cell>
          <cell r="G22">
            <v>0.40540540540540543</v>
          </cell>
        </row>
        <row r="25">
          <cell r="B25">
            <v>105</v>
          </cell>
          <cell r="F25">
            <v>34.838095238095235</v>
          </cell>
        </row>
        <row r="26">
          <cell r="B26">
            <v>1</v>
          </cell>
          <cell r="F26">
            <v>159</v>
          </cell>
        </row>
      </sheetData>
      <sheetData sheetId="6">
        <row r="18">
          <cell r="B18">
            <v>1662</v>
          </cell>
          <cell r="C18">
            <v>256635</v>
          </cell>
        </row>
        <row r="20">
          <cell r="C20">
            <v>885</v>
          </cell>
          <cell r="E20">
            <v>638</v>
          </cell>
          <cell r="G20">
            <v>1523</v>
          </cell>
        </row>
        <row r="22">
          <cell r="C22">
            <v>0.51525423728813557</v>
          </cell>
          <cell r="E22">
            <v>0.61755485893416928</v>
          </cell>
          <cell r="G22">
            <v>0.55810899540380832</v>
          </cell>
        </row>
        <row r="25">
          <cell r="F25">
            <v>157.1689453125</v>
          </cell>
        </row>
        <row r="26">
          <cell r="B26">
            <v>638</v>
          </cell>
          <cell r="F26">
            <v>149.99059561128527</v>
          </cell>
        </row>
      </sheetData>
      <sheetData sheetId="7">
        <row r="18">
          <cell r="B18">
            <v>111</v>
          </cell>
          <cell r="C18">
            <v>9190.5</v>
          </cell>
        </row>
        <row r="20">
          <cell r="C20">
            <v>95</v>
          </cell>
          <cell r="E20">
            <v>12</v>
          </cell>
          <cell r="G20">
            <v>107</v>
          </cell>
        </row>
        <row r="22">
          <cell r="C22">
            <v>0.76842105263157889</v>
          </cell>
          <cell r="E22">
            <v>0.58333333333333337</v>
          </cell>
          <cell r="G22">
            <v>0.74766355140186913</v>
          </cell>
        </row>
        <row r="25">
          <cell r="B25">
            <v>99</v>
          </cell>
          <cell r="F25">
            <v>78.792929292929287</v>
          </cell>
        </row>
        <row r="26">
          <cell r="B26">
            <v>12</v>
          </cell>
          <cell r="F26">
            <v>115.83333333333333</v>
          </cell>
        </row>
      </sheetData>
      <sheetData sheetId="8">
        <row r="18">
          <cell r="B18">
            <v>75</v>
          </cell>
          <cell r="C18">
            <v>2781</v>
          </cell>
        </row>
        <row r="20">
          <cell r="C20">
            <v>64</v>
          </cell>
          <cell r="E20">
            <v>0</v>
          </cell>
          <cell r="G20">
            <v>64</v>
          </cell>
        </row>
        <row r="22">
          <cell r="C22">
            <v>0.609375</v>
          </cell>
          <cell r="G22">
            <v>0.609375</v>
          </cell>
        </row>
        <row r="25">
          <cell r="B25">
            <v>75</v>
          </cell>
          <cell r="F25">
            <v>37.08</v>
          </cell>
        </row>
      </sheetData>
      <sheetData sheetId="9">
        <row r="18">
          <cell r="B18">
            <v>563</v>
          </cell>
          <cell r="C18">
            <v>54126.75</v>
          </cell>
        </row>
        <row r="20">
          <cell r="C20">
            <v>84</v>
          </cell>
          <cell r="E20">
            <v>470</v>
          </cell>
          <cell r="G20">
            <v>554</v>
          </cell>
        </row>
        <row r="22">
          <cell r="C22">
            <v>0.38095238095238093</v>
          </cell>
          <cell r="E22">
            <v>0.48723404255319147</v>
          </cell>
          <cell r="G22">
            <v>0.4711191335740072</v>
          </cell>
        </row>
        <row r="25">
          <cell r="B25">
            <v>93</v>
          </cell>
          <cell r="F25">
            <v>52.806451612903224</v>
          </cell>
        </row>
        <row r="26">
          <cell r="B26">
            <v>470</v>
          </cell>
          <cell r="F26">
            <v>104.71436170212766</v>
          </cell>
        </row>
      </sheetData>
      <sheetData sheetId="10"/>
      <sheetData sheetId="11">
        <row r="18">
          <cell r="B18">
            <v>670</v>
          </cell>
          <cell r="C18">
            <v>79397.55</v>
          </cell>
        </row>
        <row r="20">
          <cell r="C20">
            <v>349</v>
          </cell>
          <cell r="E20">
            <v>315</v>
          </cell>
          <cell r="G20">
            <v>664</v>
          </cell>
        </row>
        <row r="22">
          <cell r="C22">
            <v>0.61891117478510027</v>
          </cell>
          <cell r="E22">
            <v>0.59047619047619049</v>
          </cell>
          <cell r="G22">
            <v>0.60542168674698793</v>
          </cell>
        </row>
        <row r="25">
          <cell r="B25">
            <v>355</v>
          </cell>
          <cell r="F25">
            <v>116.86915492957748</v>
          </cell>
        </row>
        <row r="26">
          <cell r="B26">
            <v>315</v>
          </cell>
          <cell r="F26">
            <v>120.34603174603174</v>
          </cell>
        </row>
      </sheetData>
      <sheetData sheetId="12">
        <row r="18">
          <cell r="B18">
            <v>75</v>
          </cell>
          <cell r="C18">
            <v>8626.5</v>
          </cell>
        </row>
        <row r="20">
          <cell r="C20">
            <v>66</v>
          </cell>
          <cell r="E20">
            <v>0</v>
          </cell>
          <cell r="G20">
            <v>66</v>
          </cell>
        </row>
        <row r="22">
          <cell r="C22">
            <v>0.68181818181818177</v>
          </cell>
          <cell r="G22">
            <v>0.68181818181818177</v>
          </cell>
        </row>
        <row r="25">
          <cell r="B25">
            <v>75</v>
          </cell>
          <cell r="F25">
            <v>115.02</v>
          </cell>
        </row>
      </sheetData>
      <sheetData sheetId="13">
        <row r="18">
          <cell r="B18">
            <v>4476</v>
          </cell>
          <cell r="C18">
            <v>1042301.5</v>
          </cell>
        </row>
        <row r="20">
          <cell r="C20">
            <v>4120</v>
          </cell>
          <cell r="E20">
            <v>223</v>
          </cell>
          <cell r="G20">
            <v>4343</v>
          </cell>
        </row>
        <row r="22">
          <cell r="C22">
            <v>0.40703883495145632</v>
          </cell>
          <cell r="E22">
            <v>0.49327354260089684</v>
          </cell>
          <cell r="G22">
            <v>0.41146672806815565</v>
          </cell>
        </row>
        <row r="25">
          <cell r="B25">
            <v>4253</v>
          </cell>
          <cell r="F25">
            <v>219.3954855396191</v>
          </cell>
        </row>
        <row r="26">
          <cell r="B26">
            <v>223</v>
          </cell>
          <cell r="F26">
            <v>489.74215246636771</v>
          </cell>
        </row>
      </sheetData>
      <sheetData sheetId="14">
        <row r="18">
          <cell r="B18">
            <v>68</v>
          </cell>
          <cell r="C18">
            <v>7220.5</v>
          </cell>
        </row>
        <row r="20">
          <cell r="C20">
            <v>33</v>
          </cell>
          <cell r="E20">
            <v>34</v>
          </cell>
          <cell r="G20">
            <v>67</v>
          </cell>
        </row>
        <row r="22">
          <cell r="C22">
            <v>0.27272727272727271</v>
          </cell>
          <cell r="E22">
            <v>0.41176470588235292</v>
          </cell>
          <cell r="G22">
            <v>0.34328358208955223</v>
          </cell>
        </row>
        <row r="25">
          <cell r="B25">
            <v>34</v>
          </cell>
          <cell r="F25">
            <v>89.125</v>
          </cell>
        </row>
        <row r="26">
          <cell r="B26">
            <v>34</v>
          </cell>
          <cell r="F26">
            <v>123.24264705882354</v>
          </cell>
        </row>
      </sheetData>
      <sheetData sheetId="15">
        <row r="18">
          <cell r="B18">
            <v>135</v>
          </cell>
          <cell r="C18">
            <v>4705</v>
          </cell>
        </row>
        <row r="20">
          <cell r="C20">
            <v>107</v>
          </cell>
          <cell r="E20">
            <v>1</v>
          </cell>
          <cell r="G20">
            <v>108</v>
          </cell>
        </row>
        <row r="22">
          <cell r="C22">
            <v>0.48598130841121495</v>
          </cell>
          <cell r="E22">
            <v>0</v>
          </cell>
          <cell r="G22">
            <v>0.48148148148148145</v>
          </cell>
        </row>
        <row r="25">
          <cell r="B25">
            <v>134</v>
          </cell>
          <cell r="F25">
            <v>34.962686567164177</v>
          </cell>
        </row>
        <row r="26">
          <cell r="B26">
            <v>1</v>
          </cell>
          <cell r="F26">
            <v>20</v>
          </cell>
        </row>
      </sheetData>
      <sheetData sheetId="16">
        <row r="18">
          <cell r="B18">
            <v>336</v>
          </cell>
          <cell r="C18">
            <v>19665</v>
          </cell>
        </row>
        <row r="20">
          <cell r="C20">
            <v>221</v>
          </cell>
          <cell r="E20">
            <v>48</v>
          </cell>
          <cell r="G20">
            <v>269</v>
          </cell>
        </row>
        <row r="22">
          <cell r="C22">
            <v>0.53846153846153844</v>
          </cell>
          <cell r="E22">
            <v>0.41666666666666669</v>
          </cell>
          <cell r="G22">
            <v>0.51672862453531598</v>
          </cell>
        </row>
        <row r="25">
          <cell r="B25">
            <v>288</v>
          </cell>
          <cell r="F25">
            <v>46.527777777777779</v>
          </cell>
        </row>
        <row r="26">
          <cell r="B26">
            <v>48</v>
          </cell>
          <cell r="F26">
            <v>130.52083333333334</v>
          </cell>
        </row>
      </sheetData>
      <sheetData sheetId="17"/>
      <sheetData sheetId="18">
        <row r="18">
          <cell r="B18">
            <v>111</v>
          </cell>
          <cell r="C18">
            <v>7544</v>
          </cell>
        </row>
        <row r="20">
          <cell r="C20">
            <v>11</v>
          </cell>
          <cell r="E20">
            <v>95</v>
          </cell>
          <cell r="G20">
            <v>106</v>
          </cell>
        </row>
        <row r="22">
          <cell r="C22">
            <v>0.36363636363636365</v>
          </cell>
          <cell r="E22">
            <v>0.33684210526315789</v>
          </cell>
          <cell r="G22">
            <v>0.33962264150943394</v>
          </cell>
        </row>
        <row r="25">
          <cell r="B25">
            <v>16</v>
          </cell>
          <cell r="F25">
            <v>44.53125</v>
          </cell>
        </row>
        <row r="26">
          <cell r="B26">
            <v>95</v>
          </cell>
          <cell r="F26">
            <v>71.910526315789468</v>
          </cell>
        </row>
      </sheetData>
      <sheetData sheetId="19">
        <row r="18">
          <cell r="B18">
            <v>120</v>
          </cell>
          <cell r="C18">
            <v>5103.25</v>
          </cell>
        </row>
        <row r="20">
          <cell r="C20">
            <v>87</v>
          </cell>
          <cell r="E20">
            <v>26</v>
          </cell>
          <cell r="G20">
            <v>113</v>
          </cell>
        </row>
        <row r="22">
          <cell r="C22">
            <v>0.5977011494252874</v>
          </cell>
          <cell r="E22">
            <v>0.61538461538461542</v>
          </cell>
          <cell r="G22">
            <v>0.60176991150442483</v>
          </cell>
        </row>
        <row r="25">
          <cell r="B25">
            <v>94</v>
          </cell>
          <cell r="F25">
            <v>42.667553191489361</v>
          </cell>
        </row>
        <row r="26">
          <cell r="B26">
            <v>26</v>
          </cell>
          <cell r="F26">
            <v>42.019230769230766</v>
          </cell>
        </row>
      </sheetData>
      <sheetData sheetId="20">
        <row r="18">
          <cell r="B18">
            <v>130</v>
          </cell>
          <cell r="C18">
            <v>6275</v>
          </cell>
        </row>
        <row r="20">
          <cell r="C20">
            <v>98</v>
          </cell>
          <cell r="E20">
            <v>6</v>
          </cell>
          <cell r="G20">
            <v>104</v>
          </cell>
        </row>
        <row r="22">
          <cell r="C22">
            <v>0.53061224489795922</v>
          </cell>
          <cell r="E22">
            <v>0.5</v>
          </cell>
          <cell r="G22">
            <v>0.52884615384615385</v>
          </cell>
        </row>
        <row r="25">
          <cell r="B25">
            <v>124</v>
          </cell>
          <cell r="F25">
            <v>46.903225806451616</v>
          </cell>
        </row>
        <row r="26">
          <cell r="B26">
            <v>6</v>
          </cell>
          <cell r="F26">
            <v>76.5</v>
          </cell>
        </row>
      </sheetData>
      <sheetData sheetId="21">
        <row r="18">
          <cell r="B18">
            <v>282</v>
          </cell>
          <cell r="C18">
            <v>15190.5</v>
          </cell>
        </row>
        <row r="20">
          <cell r="C20">
            <v>243</v>
          </cell>
          <cell r="E20">
            <v>12</v>
          </cell>
          <cell r="G20">
            <v>255</v>
          </cell>
        </row>
        <row r="22">
          <cell r="C22">
            <v>0.49794238683127573</v>
          </cell>
          <cell r="E22">
            <v>0.83333333333333337</v>
          </cell>
          <cell r="G22">
            <v>0.51372549019607838</v>
          </cell>
        </row>
        <row r="25">
          <cell r="B25">
            <v>270</v>
          </cell>
          <cell r="F25">
            <v>45.396296296296299</v>
          </cell>
        </row>
        <row r="26">
          <cell r="B26">
            <v>12</v>
          </cell>
          <cell r="F26">
            <v>244.45833333333334</v>
          </cell>
        </row>
      </sheetData>
      <sheetData sheetId="22">
        <row r="18">
          <cell r="B18">
            <v>1532</v>
          </cell>
          <cell r="C18">
            <v>144250.25</v>
          </cell>
        </row>
        <row r="20">
          <cell r="C20">
            <v>790</v>
          </cell>
          <cell r="E20">
            <v>629</v>
          </cell>
          <cell r="G20">
            <v>1419</v>
          </cell>
        </row>
        <row r="22">
          <cell r="C22">
            <v>0.42025316455696204</v>
          </cell>
          <cell r="E22">
            <v>0.58028616852146264</v>
          </cell>
          <cell r="G22">
            <v>0.49119097956307256</v>
          </cell>
        </row>
        <row r="25">
          <cell r="B25">
            <v>903</v>
          </cell>
          <cell r="F25">
            <v>66.716777408637867</v>
          </cell>
        </row>
        <row r="26">
          <cell r="B26">
            <v>629</v>
          </cell>
          <cell r="F26">
            <v>133.55325914149444</v>
          </cell>
        </row>
      </sheetData>
      <sheetData sheetId="23">
        <row r="18">
          <cell r="B18">
            <v>158</v>
          </cell>
          <cell r="C18">
            <v>14056.5</v>
          </cell>
        </row>
        <row r="20">
          <cell r="C20">
            <v>59</v>
          </cell>
          <cell r="E20">
            <v>90</v>
          </cell>
          <cell r="G20">
            <v>149</v>
          </cell>
        </row>
        <row r="22">
          <cell r="C22">
            <v>0.3728813559322034</v>
          </cell>
          <cell r="E22">
            <v>0.5444444444444444</v>
          </cell>
          <cell r="G22">
            <v>0.47651006711409394</v>
          </cell>
        </row>
        <row r="25">
          <cell r="B25">
            <v>68</v>
          </cell>
          <cell r="F25">
            <v>58.367647058823529</v>
          </cell>
        </row>
        <row r="26">
          <cell r="B26">
            <v>90</v>
          </cell>
          <cell r="F26">
            <v>112.08333333333333</v>
          </cell>
        </row>
      </sheetData>
      <sheetData sheetId="24">
        <row r="18">
          <cell r="B18">
            <v>373</v>
          </cell>
          <cell r="C18">
            <v>19975</v>
          </cell>
        </row>
        <row r="20">
          <cell r="C20">
            <v>227</v>
          </cell>
          <cell r="E20">
            <v>108</v>
          </cell>
          <cell r="G20">
            <v>335</v>
          </cell>
        </row>
        <row r="22">
          <cell r="C22">
            <v>0.52422907488986781</v>
          </cell>
          <cell r="E22">
            <v>0.49074074074074076</v>
          </cell>
          <cell r="G22">
            <v>0.51343283582089549</v>
          </cell>
        </row>
        <row r="25">
          <cell r="B25">
            <v>265</v>
          </cell>
          <cell r="F25">
            <v>48.788679245283021</v>
          </cell>
        </row>
        <row r="26">
          <cell r="B26">
            <v>108</v>
          </cell>
          <cell r="F26">
            <v>65.240740740740748</v>
          </cell>
        </row>
      </sheetData>
      <sheetData sheetId="25">
        <row r="18">
          <cell r="B18">
            <v>927</v>
          </cell>
          <cell r="C18">
            <v>116351.12000000001</v>
          </cell>
        </row>
        <row r="20">
          <cell r="C20">
            <v>277</v>
          </cell>
          <cell r="E20">
            <v>625</v>
          </cell>
          <cell r="G20">
            <v>902</v>
          </cell>
        </row>
        <row r="22">
          <cell r="C22">
            <v>0.49458483754512633</v>
          </cell>
          <cell r="E22">
            <v>0.53920000000000001</v>
          </cell>
          <cell r="G22">
            <v>0.5254988913525499</v>
          </cell>
        </row>
        <row r="25">
          <cell r="B25">
            <v>302</v>
          </cell>
          <cell r="F25">
            <v>126.25264900662252</v>
          </cell>
        </row>
        <row r="26">
          <cell r="B26">
            <v>625</v>
          </cell>
          <cell r="F26">
            <v>125.15651200000001</v>
          </cell>
        </row>
      </sheetData>
      <sheetData sheetId="26">
        <row r="18">
          <cell r="B18">
            <v>539</v>
          </cell>
          <cell r="C18">
            <v>77535.5</v>
          </cell>
        </row>
        <row r="20">
          <cell r="C20">
            <v>284</v>
          </cell>
          <cell r="E20">
            <v>198</v>
          </cell>
          <cell r="G20">
            <v>482</v>
          </cell>
        </row>
        <row r="22">
          <cell r="C22">
            <v>0.47183098591549294</v>
          </cell>
          <cell r="E22">
            <v>0.5</v>
          </cell>
          <cell r="G22">
            <v>0.48340248962655602</v>
          </cell>
        </row>
        <row r="25">
          <cell r="B25">
            <v>341</v>
          </cell>
          <cell r="F25">
            <v>101.09237536656892</v>
          </cell>
        </row>
        <row r="26">
          <cell r="B26">
            <v>198</v>
          </cell>
          <cell r="F26">
            <v>217.48989898989899</v>
          </cell>
        </row>
      </sheetData>
      <sheetData sheetId="27">
        <row r="18">
          <cell r="B18">
            <v>1555</v>
          </cell>
          <cell r="C18">
            <v>119545.5</v>
          </cell>
        </row>
        <row r="20">
          <cell r="C20">
            <v>493</v>
          </cell>
          <cell r="E20">
            <v>965</v>
          </cell>
          <cell r="G20">
            <v>1458</v>
          </cell>
        </row>
        <row r="22">
          <cell r="C22">
            <v>0.48275862068965519</v>
          </cell>
          <cell r="E22">
            <v>0.39896373056994816</v>
          </cell>
          <cell r="G22">
            <v>0.4272976680384088</v>
          </cell>
        </row>
        <row r="25">
          <cell r="B25">
            <v>590</v>
          </cell>
          <cell r="F25">
            <v>59.588135593220336</v>
          </cell>
        </row>
        <row r="26">
          <cell r="B26">
            <v>965</v>
          </cell>
          <cell r="F26">
            <v>87.449222797927462</v>
          </cell>
        </row>
      </sheetData>
      <sheetData sheetId="28">
        <row r="18">
          <cell r="B18">
            <v>2362</v>
          </cell>
          <cell r="C18">
            <v>283575.69999999995</v>
          </cell>
        </row>
        <row r="20">
          <cell r="C20">
            <v>1154</v>
          </cell>
          <cell r="E20">
            <v>971</v>
          </cell>
          <cell r="G20">
            <v>2125</v>
          </cell>
        </row>
        <row r="22">
          <cell r="C22">
            <v>0.47573656845753898</v>
          </cell>
          <cell r="E22">
            <v>0.50772399588053552</v>
          </cell>
          <cell r="G22">
            <v>0.4903529411764706</v>
          </cell>
        </row>
        <row r="25">
          <cell r="B25">
            <v>1391</v>
          </cell>
          <cell r="F25">
            <v>87.076779295470899</v>
          </cell>
        </row>
        <row r="26">
          <cell r="B26">
            <v>971</v>
          </cell>
          <cell r="F26">
            <v>167.30370751802266</v>
          </cell>
        </row>
      </sheetData>
      <sheetData sheetId="29">
        <row r="18">
          <cell r="B18">
            <v>5167</v>
          </cell>
          <cell r="C18">
            <v>710057.7</v>
          </cell>
        </row>
        <row r="20">
          <cell r="C20">
            <v>1531</v>
          </cell>
          <cell r="E20">
            <v>3423</v>
          </cell>
          <cell r="G20">
            <v>4954</v>
          </cell>
        </row>
        <row r="22">
          <cell r="C22">
            <v>0.43892880470280859</v>
          </cell>
          <cell r="E22">
            <v>0.50189891907683315</v>
          </cell>
          <cell r="G22">
            <v>0.482438433589019</v>
          </cell>
        </row>
        <row r="25">
          <cell r="B25">
            <v>1744</v>
          </cell>
          <cell r="F25">
            <v>102.32924311926604</v>
          </cell>
        </row>
        <row r="26">
          <cell r="B26">
            <v>3423</v>
          </cell>
          <cell r="F26">
            <v>155.30105170902718</v>
          </cell>
        </row>
      </sheetData>
      <sheetData sheetId="30">
        <row r="18">
          <cell r="B18">
            <v>1032</v>
          </cell>
          <cell r="C18">
            <v>61729</v>
          </cell>
        </row>
        <row r="20">
          <cell r="C20">
            <v>659</v>
          </cell>
          <cell r="E20">
            <v>176</v>
          </cell>
          <cell r="G20">
            <v>835</v>
          </cell>
        </row>
        <row r="22">
          <cell r="C22">
            <v>0.53717754172989374</v>
          </cell>
          <cell r="E22">
            <v>0.47727272727272729</v>
          </cell>
          <cell r="G22">
            <v>0.5245508982035928</v>
          </cell>
        </row>
        <row r="25">
          <cell r="B25">
            <v>856</v>
          </cell>
          <cell r="F25">
            <v>56.901285046728972</v>
          </cell>
        </row>
        <row r="26">
          <cell r="B26">
            <v>176</v>
          </cell>
          <cell r="F26">
            <v>73.985795454545453</v>
          </cell>
        </row>
      </sheetData>
      <sheetData sheetId="31">
        <row r="18">
          <cell r="B18">
            <v>377</v>
          </cell>
        </row>
        <row r="20">
          <cell r="C20">
            <v>172</v>
          </cell>
          <cell r="E20">
            <v>158</v>
          </cell>
          <cell r="G20">
            <v>330</v>
          </cell>
        </row>
        <row r="22">
          <cell r="C22">
            <v>0.47674418604651164</v>
          </cell>
          <cell r="E22">
            <v>0.53164556962025311</v>
          </cell>
          <cell r="G22">
            <v>0.50303030303030305</v>
          </cell>
        </row>
        <row r="25">
          <cell r="B25">
            <v>219</v>
          </cell>
          <cell r="F25">
            <v>55.038812785388124</v>
          </cell>
        </row>
        <row r="26">
          <cell r="B26">
            <v>158</v>
          </cell>
          <cell r="F26">
            <v>121.49683544303798</v>
          </cell>
        </row>
      </sheetData>
      <sheetData sheetId="32">
        <row r="18">
          <cell r="B18">
            <v>399</v>
          </cell>
          <cell r="C18">
            <v>25523</v>
          </cell>
        </row>
        <row r="20">
          <cell r="C20">
            <v>210</v>
          </cell>
          <cell r="E20">
            <v>168</v>
          </cell>
          <cell r="G20">
            <v>378</v>
          </cell>
        </row>
        <row r="22">
          <cell r="C22">
            <v>0.59047619047619049</v>
          </cell>
          <cell r="E22">
            <v>0.52380952380952384</v>
          </cell>
          <cell r="G22">
            <v>0.56084656084656082</v>
          </cell>
        </row>
        <row r="25">
          <cell r="B25">
            <v>231</v>
          </cell>
          <cell r="F25">
            <v>41.099567099567096</v>
          </cell>
        </row>
        <row r="26">
          <cell r="B26">
            <v>168</v>
          </cell>
          <cell r="F26">
            <v>95.410714285714292</v>
          </cell>
        </row>
      </sheetData>
      <sheetData sheetId="33">
        <row r="18">
          <cell r="B18">
            <v>1225</v>
          </cell>
          <cell r="C18">
            <v>154035.5</v>
          </cell>
        </row>
        <row r="20">
          <cell r="C20">
            <v>624</v>
          </cell>
          <cell r="E20">
            <v>571</v>
          </cell>
          <cell r="G20">
            <v>1195</v>
          </cell>
        </row>
        <row r="22">
          <cell r="C22">
            <v>0.51121794871794868</v>
          </cell>
          <cell r="E22">
            <v>0.60245183887915932</v>
          </cell>
          <cell r="G22">
            <v>0.55481171548117159</v>
          </cell>
        </row>
        <row r="25">
          <cell r="B25">
            <v>654</v>
          </cell>
          <cell r="F25">
            <v>118.9197247706422</v>
          </cell>
        </row>
        <row r="26">
          <cell r="B26">
            <v>571</v>
          </cell>
          <cell r="F26">
            <v>133.55866900175133</v>
          </cell>
        </row>
      </sheetData>
      <sheetData sheetId="34">
        <row r="31">
          <cell r="B31">
            <v>1375</v>
          </cell>
          <cell r="C31">
            <v>511</v>
          </cell>
          <cell r="E31">
            <v>739</v>
          </cell>
          <cell r="G31">
            <v>1250</v>
          </cell>
        </row>
        <row r="32">
          <cell r="B32">
            <v>99945</v>
          </cell>
        </row>
        <row r="33">
          <cell r="C33">
            <v>0.53816046966731901</v>
          </cell>
          <cell r="E33">
            <v>0.58322056833558866</v>
          </cell>
          <cell r="G33">
            <v>0.56479999999999997</v>
          </cell>
        </row>
        <row r="35">
          <cell r="B35">
            <v>636</v>
          </cell>
          <cell r="C35">
            <v>739</v>
          </cell>
        </row>
        <row r="37">
          <cell r="B37">
            <v>53.533018867924525</v>
          </cell>
          <cell r="C37">
            <v>89.171853856562919</v>
          </cell>
        </row>
      </sheetData>
      <sheetData sheetId="35">
        <row r="18">
          <cell r="B18">
            <v>148</v>
          </cell>
          <cell r="C18">
            <v>8363</v>
          </cell>
        </row>
        <row r="20">
          <cell r="C20">
            <v>144</v>
          </cell>
          <cell r="E20">
            <v>0</v>
          </cell>
          <cell r="G20">
            <v>144</v>
          </cell>
        </row>
        <row r="22">
          <cell r="C22">
            <v>0.41666666666666669</v>
          </cell>
          <cell r="G22">
            <v>0.41666666666666669</v>
          </cell>
        </row>
        <row r="25">
          <cell r="B25">
            <v>148</v>
          </cell>
          <cell r="F25">
            <v>56.506756756756758</v>
          </cell>
        </row>
      </sheetData>
      <sheetData sheetId="36">
        <row r="18">
          <cell r="B18">
            <v>170</v>
          </cell>
          <cell r="C18">
            <v>5059</v>
          </cell>
        </row>
        <row r="20">
          <cell r="C20">
            <v>114</v>
          </cell>
          <cell r="E20">
            <v>42</v>
          </cell>
          <cell r="G20">
            <v>156</v>
          </cell>
        </row>
        <row r="22">
          <cell r="C22">
            <v>0.65789473684210531</v>
          </cell>
          <cell r="E22">
            <v>0.59523809523809523</v>
          </cell>
          <cell r="G22">
            <v>0.64102564102564108</v>
          </cell>
        </row>
        <row r="25">
          <cell r="B25">
            <v>128</v>
          </cell>
          <cell r="F25">
            <v>28.19921875</v>
          </cell>
        </row>
        <row r="26">
          <cell r="B26">
            <v>42</v>
          </cell>
          <cell r="F26">
            <v>34.511904761904759</v>
          </cell>
        </row>
      </sheetData>
      <sheetData sheetId="37">
        <row r="18">
          <cell r="B18">
            <v>960</v>
          </cell>
          <cell r="C18">
            <v>153217.5</v>
          </cell>
        </row>
        <row r="20">
          <cell r="C20">
            <v>439</v>
          </cell>
          <cell r="E20">
            <v>445</v>
          </cell>
          <cell r="G20">
            <v>884</v>
          </cell>
        </row>
        <row r="22">
          <cell r="C22">
            <v>0.46469248291571752</v>
          </cell>
          <cell r="E22">
            <v>0.56853932584269662</v>
          </cell>
          <cell r="G22">
            <v>0.51696832579185525</v>
          </cell>
        </row>
        <row r="25">
          <cell r="B25">
            <v>515</v>
          </cell>
          <cell r="F25">
            <v>133.85631067961165</v>
          </cell>
        </row>
        <row r="26">
          <cell r="B26">
            <v>445</v>
          </cell>
          <cell r="F26">
            <v>189.39662921348315</v>
          </cell>
        </row>
      </sheetData>
      <sheetData sheetId="38">
        <row r="18">
          <cell r="B18">
            <v>1370</v>
          </cell>
          <cell r="C18">
            <v>181423.2</v>
          </cell>
        </row>
        <row r="20">
          <cell r="C20">
            <v>548</v>
          </cell>
          <cell r="E20">
            <v>614</v>
          </cell>
          <cell r="G20">
            <v>1162</v>
          </cell>
        </row>
        <row r="22">
          <cell r="C22">
            <v>0.50547445255474455</v>
          </cell>
          <cell r="E22">
            <v>0.48045602605863191</v>
          </cell>
          <cell r="G22">
            <v>0.49225473321858865</v>
          </cell>
        </row>
        <row r="25">
          <cell r="B25">
            <v>756</v>
          </cell>
          <cell r="F25">
            <v>100.13544973544975</v>
          </cell>
        </row>
        <row r="26">
          <cell r="B26">
            <v>614</v>
          </cell>
          <cell r="F26">
            <v>172.18371335504887</v>
          </cell>
        </row>
      </sheetData>
      <sheetData sheetId="39">
        <row r="18">
          <cell r="B18">
            <v>993</v>
          </cell>
          <cell r="C18">
            <v>94492</v>
          </cell>
        </row>
        <row r="20">
          <cell r="C20">
            <v>247</v>
          </cell>
          <cell r="E20">
            <v>662</v>
          </cell>
          <cell r="G20">
            <v>909</v>
          </cell>
        </row>
        <row r="22">
          <cell r="C22">
            <v>0.53441295546558709</v>
          </cell>
          <cell r="E22">
            <v>0.52114803625377648</v>
          </cell>
          <cell r="G22">
            <v>0.52475247524752477</v>
          </cell>
        </row>
        <row r="25">
          <cell r="B25">
            <v>331</v>
          </cell>
          <cell r="F25">
            <v>83.416918429003019</v>
          </cell>
        </row>
        <row r="26">
          <cell r="B26">
            <v>662</v>
          </cell>
          <cell r="F26">
            <v>101.02870090634441</v>
          </cell>
        </row>
      </sheetData>
      <sheetData sheetId="40">
        <row r="18">
          <cell r="B18">
            <v>282</v>
          </cell>
          <cell r="C18">
            <v>29251</v>
          </cell>
        </row>
        <row r="20">
          <cell r="C20">
            <v>137</v>
          </cell>
          <cell r="E20">
            <v>133</v>
          </cell>
          <cell r="G20">
            <v>270</v>
          </cell>
        </row>
        <row r="22">
          <cell r="C22">
            <v>0.20437956204379562</v>
          </cell>
          <cell r="E22">
            <v>0.43609022556390975</v>
          </cell>
          <cell r="G22">
            <v>0.31851851851851853</v>
          </cell>
        </row>
        <row r="25">
          <cell r="B25">
            <v>149</v>
          </cell>
          <cell r="F25">
            <v>89.09395973154362</v>
          </cell>
        </row>
        <row r="26">
          <cell r="B26">
            <v>133</v>
          </cell>
          <cell r="F26">
            <v>120.1203007518797</v>
          </cell>
        </row>
      </sheetData>
      <sheetData sheetId="41">
        <row r="18">
          <cell r="B18">
            <v>321</v>
          </cell>
          <cell r="C18">
            <v>22510.699999999997</v>
          </cell>
        </row>
        <row r="20">
          <cell r="C20">
            <v>151</v>
          </cell>
          <cell r="E20">
            <v>147</v>
          </cell>
          <cell r="G20">
            <v>298</v>
          </cell>
        </row>
        <row r="22">
          <cell r="C22">
            <v>0.60264900662251653</v>
          </cell>
          <cell r="E22">
            <v>0.55782312925170063</v>
          </cell>
          <cell r="G22">
            <v>0.58053691275167785</v>
          </cell>
        </row>
        <row r="25">
          <cell r="F25">
            <v>58.974712643678153</v>
          </cell>
        </row>
        <row r="26">
          <cell r="B26">
            <v>147</v>
          </cell>
          <cell r="F26">
            <v>83.327210884353747</v>
          </cell>
        </row>
      </sheetData>
      <sheetData sheetId="42">
        <row r="18">
          <cell r="B18">
            <v>200</v>
          </cell>
          <cell r="C18">
            <v>13191.4</v>
          </cell>
        </row>
        <row r="20">
          <cell r="C20">
            <v>84</v>
          </cell>
          <cell r="E20">
            <v>97</v>
          </cell>
          <cell r="G20">
            <v>181</v>
          </cell>
        </row>
        <row r="22">
          <cell r="C22">
            <v>0.59523809523809523</v>
          </cell>
          <cell r="E22">
            <v>0.50515463917525771</v>
          </cell>
          <cell r="G22">
            <v>0.54696132596685088</v>
          </cell>
        </row>
        <row r="25">
          <cell r="B25">
            <v>103</v>
          </cell>
          <cell r="F25">
            <v>67.117961165048541</v>
          </cell>
        </row>
        <row r="26">
          <cell r="B26">
            <v>97</v>
          </cell>
          <cell r="F26">
            <v>64.724226804123717</v>
          </cell>
        </row>
      </sheetData>
      <sheetData sheetId="43">
        <row r="18">
          <cell r="B18">
            <v>958</v>
          </cell>
          <cell r="C18">
            <v>79244</v>
          </cell>
        </row>
        <row r="20">
          <cell r="C20">
            <v>240</v>
          </cell>
          <cell r="E20">
            <v>640</v>
          </cell>
          <cell r="G20">
            <v>880</v>
          </cell>
        </row>
        <row r="22">
          <cell r="C22">
            <v>0.51666666666666672</v>
          </cell>
          <cell r="E22">
            <v>0.42812499999999998</v>
          </cell>
          <cell r="G22">
            <v>0.45227272727272727</v>
          </cell>
        </row>
        <row r="25">
          <cell r="B25">
            <v>318</v>
          </cell>
          <cell r="F25">
            <v>41.7562893081761</v>
          </cell>
        </row>
        <row r="26">
          <cell r="B26">
            <v>640</v>
          </cell>
          <cell r="F26">
            <v>103.07109375</v>
          </cell>
        </row>
      </sheetData>
      <sheetData sheetId="44">
        <row r="18">
          <cell r="B18">
            <v>8199</v>
          </cell>
          <cell r="C18">
            <v>1258903.5</v>
          </cell>
        </row>
        <row r="20">
          <cell r="C20">
            <v>2193</v>
          </cell>
          <cell r="E20">
            <v>5814</v>
          </cell>
          <cell r="G20">
            <v>8007</v>
          </cell>
        </row>
        <row r="22">
          <cell r="C22">
            <v>0.45645234838121296</v>
          </cell>
          <cell r="E22">
            <v>0.51117991056071554</v>
          </cell>
          <cell r="G22">
            <v>0.49619083302110656</v>
          </cell>
        </row>
        <row r="25">
          <cell r="B25">
            <v>2385</v>
          </cell>
          <cell r="F25">
            <v>123.90666666666668</v>
          </cell>
        </row>
        <row r="26">
          <cell r="B26">
            <v>5814</v>
          </cell>
          <cell r="F26">
            <v>165.70108359133127</v>
          </cell>
        </row>
      </sheetData>
      <sheetData sheetId="45">
        <row r="18">
          <cell r="B18">
            <v>327</v>
          </cell>
          <cell r="C18">
            <v>17614</v>
          </cell>
        </row>
        <row r="20">
          <cell r="C20">
            <v>268</v>
          </cell>
          <cell r="E20">
            <v>43</v>
          </cell>
          <cell r="G20">
            <v>311</v>
          </cell>
        </row>
        <row r="22">
          <cell r="C22">
            <v>0.44776119402985076</v>
          </cell>
          <cell r="E22">
            <v>0.39534883720930231</v>
          </cell>
          <cell r="G22">
            <v>0.44051446945337619</v>
          </cell>
        </row>
        <row r="25">
          <cell r="B25">
            <v>284</v>
          </cell>
          <cell r="F25">
            <v>54.308098591549296</v>
          </cell>
        </row>
        <row r="26">
          <cell r="B26">
            <v>43</v>
          </cell>
          <cell r="F26">
            <v>50.941860465116278</v>
          </cell>
        </row>
      </sheetData>
      <sheetData sheetId="46">
        <row r="18">
          <cell r="B18">
            <v>217</v>
          </cell>
          <cell r="C18">
            <v>13640.75</v>
          </cell>
        </row>
        <row r="20">
          <cell r="C20">
            <v>132</v>
          </cell>
          <cell r="E20">
            <v>66</v>
          </cell>
          <cell r="G20">
            <v>198</v>
          </cell>
        </row>
        <row r="22">
          <cell r="C22">
            <v>0.65151515151515149</v>
          </cell>
          <cell r="E22">
            <v>0.84848484848484851</v>
          </cell>
          <cell r="G22">
            <v>0.71717171717171713</v>
          </cell>
        </row>
        <row r="25">
          <cell r="B25">
            <v>151</v>
          </cell>
          <cell r="F25">
            <v>47.516556291390728</v>
          </cell>
        </row>
        <row r="26">
          <cell r="B26">
            <v>66</v>
          </cell>
          <cell r="F26">
            <v>97.965909090909093</v>
          </cell>
        </row>
      </sheetData>
      <sheetData sheetId="47">
        <row r="18">
          <cell r="B18">
            <v>78</v>
          </cell>
          <cell r="C18">
            <v>2042</v>
          </cell>
        </row>
        <row r="20">
          <cell r="C20">
            <v>74</v>
          </cell>
          <cell r="E20">
            <v>0</v>
          </cell>
          <cell r="G20">
            <v>74</v>
          </cell>
        </row>
        <row r="22">
          <cell r="C22">
            <v>0.56756756756756754</v>
          </cell>
          <cell r="G22">
            <v>0.56756756756756754</v>
          </cell>
        </row>
        <row r="25">
          <cell r="B25">
            <v>78</v>
          </cell>
          <cell r="F25">
            <v>26.179487179487179</v>
          </cell>
        </row>
      </sheetData>
      <sheetData sheetId="48">
        <row r="18">
          <cell r="B18">
            <v>673</v>
          </cell>
          <cell r="C18">
            <v>60209</v>
          </cell>
        </row>
        <row r="20">
          <cell r="C20">
            <v>406</v>
          </cell>
          <cell r="E20">
            <v>236</v>
          </cell>
          <cell r="G20">
            <v>642</v>
          </cell>
        </row>
        <row r="22">
          <cell r="C22">
            <v>0.59113300492610843</v>
          </cell>
          <cell r="E22">
            <v>0.4364406779661017</v>
          </cell>
          <cell r="G22">
            <v>0.53426791277258567</v>
          </cell>
        </row>
        <row r="25">
          <cell r="B25">
            <v>437</v>
          </cell>
          <cell r="F25">
            <v>65.991990846681915</v>
          </cell>
        </row>
        <row r="26">
          <cell r="B26">
            <v>236</v>
          </cell>
          <cell r="F26">
            <v>132.92584745762713</v>
          </cell>
        </row>
      </sheetData>
      <sheetData sheetId="49"/>
      <sheetData sheetId="50">
        <row r="18">
          <cell r="B18">
            <v>86</v>
          </cell>
          <cell r="C18">
            <v>2546</v>
          </cell>
        </row>
        <row r="20">
          <cell r="C20">
            <v>70</v>
          </cell>
          <cell r="E20">
            <v>11</v>
          </cell>
          <cell r="G20">
            <v>81</v>
          </cell>
        </row>
        <row r="22">
          <cell r="C22">
            <v>0.67142857142857137</v>
          </cell>
          <cell r="E22">
            <v>0.81818181818181823</v>
          </cell>
          <cell r="G22">
            <v>0.69135802469135799</v>
          </cell>
        </row>
        <row r="25">
          <cell r="B25">
            <v>75</v>
          </cell>
          <cell r="F25">
            <v>27.913333333333334</v>
          </cell>
        </row>
        <row r="26">
          <cell r="B26">
            <v>11</v>
          </cell>
          <cell r="F26">
            <v>41.136363636363633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WIDE"/>
      <sheetName val="ALEX"/>
      <sheetName val="ANOKA"/>
      <sheetName val="AMER IND"/>
      <sheetName val="BEMIDJI"/>
      <sheetName val="AEOA"/>
      <sheetName val="BLOOMINGTON"/>
      <sheetName val="BLUE EARTH"/>
      <sheetName val="BRAINERD"/>
      <sheetName val="BURNSVILLE"/>
      <sheetName val="CARVER SCOTT"/>
      <sheetName val="CSD"/>
      <sheetName val="CASS LAKE"/>
      <sheetName val="CORRECTIONS"/>
      <sheetName val="DET LAKES"/>
      <sheetName val="DULUTH"/>
      <sheetName val="FARMINGTON"/>
      <sheetName val="Fergus Falls"/>
      <sheetName val="FRESHWATER"/>
      <sheetName val="HASTINGS"/>
      <sheetName val="HOPKINS"/>
      <sheetName val="LAKEVILLE"/>
      <sheetName val="LESUEUR"/>
      <sheetName val="LINCOLN ENG"/>
      <sheetName val="MANKATO"/>
      <sheetName val="MARSHALL"/>
      <sheetName val="Metro East"/>
      <sheetName val="MPLS"/>
      <sheetName val="mn internship ctr"/>
      <sheetName val="MONTICELLO"/>
      <sheetName val="MOORHEAD"/>
      <sheetName val="NWECSU"/>
      <sheetName val="OSSEO"/>
      <sheetName val="OWATONNA"/>
      <sheetName val="Red Lake"/>
      <sheetName val="RED WING"/>
      <sheetName val="ROBBINSDALE"/>
      <sheetName val="ROCHESTER"/>
      <sheetName val="ROSEMOUNT"/>
      <sheetName val="SOUTH ST. PAUL"/>
      <sheetName val="SOUTH WAS CTY"/>
      <sheetName val="ST. CLOUD"/>
      <sheetName val="ST. PAUL"/>
      <sheetName val="TRI CTY"/>
      <sheetName val="WADENA"/>
      <sheetName val="Walker"/>
      <sheetName val="WHITE EARTH"/>
      <sheetName val="WILLMAR"/>
      <sheetName val="Sheet1"/>
      <sheetName val="Sheet 2"/>
      <sheetName val="worksheet"/>
      <sheetName val="sheet"/>
      <sheetName val="worksheet 2"/>
      <sheetName val="worksheet 3"/>
      <sheetName val="worksheet 4"/>
      <sheetName val="worksheet 5"/>
      <sheetName val="worksheet 6"/>
      <sheetName val="worksheet 7"/>
    </sheetNames>
    <sheetDataSet>
      <sheetData sheetId="0"/>
      <sheetData sheetId="1">
        <row r="20">
          <cell r="F20">
            <v>379</v>
          </cell>
        </row>
        <row r="21">
          <cell r="F21">
            <v>145</v>
          </cell>
        </row>
        <row r="25">
          <cell r="F25">
            <v>525</v>
          </cell>
        </row>
      </sheetData>
      <sheetData sheetId="2">
        <row r="20">
          <cell r="F20">
            <v>3383</v>
          </cell>
        </row>
        <row r="21">
          <cell r="F21">
            <v>1269</v>
          </cell>
        </row>
        <row r="25">
          <cell r="F25">
            <v>4836</v>
          </cell>
        </row>
      </sheetData>
      <sheetData sheetId="3">
        <row r="20">
          <cell r="F20">
            <v>246</v>
          </cell>
        </row>
        <row r="21">
          <cell r="F21">
            <v>0</v>
          </cell>
        </row>
        <row r="25">
          <cell r="F25">
            <v>246</v>
          </cell>
        </row>
      </sheetData>
      <sheetData sheetId="4">
        <row r="20">
          <cell r="F20">
            <v>524</v>
          </cell>
        </row>
        <row r="21">
          <cell r="F21">
            <v>2</v>
          </cell>
        </row>
        <row r="25">
          <cell r="F25">
            <v>526</v>
          </cell>
        </row>
      </sheetData>
      <sheetData sheetId="5">
        <row r="20">
          <cell r="F20">
            <v>1097</v>
          </cell>
        </row>
        <row r="21">
          <cell r="F21">
            <v>22</v>
          </cell>
        </row>
        <row r="25">
          <cell r="F25">
            <v>1434</v>
          </cell>
        </row>
      </sheetData>
      <sheetData sheetId="6">
        <row r="20">
          <cell r="F20">
            <v>1407</v>
          </cell>
        </row>
        <row r="21">
          <cell r="F21">
            <v>936</v>
          </cell>
        </row>
        <row r="25">
          <cell r="F25">
            <v>2343</v>
          </cell>
        </row>
      </sheetData>
      <sheetData sheetId="7">
        <row r="20">
          <cell r="F20">
            <v>149</v>
          </cell>
        </row>
        <row r="21">
          <cell r="F21">
            <v>23</v>
          </cell>
        </row>
        <row r="25">
          <cell r="F25">
            <v>189</v>
          </cell>
        </row>
      </sheetData>
      <sheetData sheetId="8">
        <row r="20">
          <cell r="F20">
            <v>164</v>
          </cell>
        </row>
        <row r="21">
          <cell r="F21">
            <v>0</v>
          </cell>
        </row>
        <row r="25">
          <cell r="F25">
            <v>168</v>
          </cell>
        </row>
      </sheetData>
      <sheetData sheetId="9">
        <row r="20">
          <cell r="F20">
            <v>190</v>
          </cell>
        </row>
        <row r="21">
          <cell r="F21">
            <v>541</v>
          </cell>
        </row>
        <row r="25">
          <cell r="F25">
            <v>731</v>
          </cell>
        </row>
      </sheetData>
      <sheetData sheetId="10">
        <row r="20">
          <cell r="F20">
            <v>604</v>
          </cell>
        </row>
        <row r="21">
          <cell r="F21">
            <v>399</v>
          </cell>
        </row>
        <row r="25">
          <cell r="F25">
            <v>1170</v>
          </cell>
        </row>
      </sheetData>
      <sheetData sheetId="11">
        <row r="20">
          <cell r="F20">
            <v>41</v>
          </cell>
        </row>
        <row r="21">
          <cell r="F21">
            <v>41</v>
          </cell>
        </row>
        <row r="25">
          <cell r="F25">
            <v>83</v>
          </cell>
        </row>
      </sheetData>
      <sheetData sheetId="12">
        <row r="20">
          <cell r="F20">
            <v>188</v>
          </cell>
        </row>
        <row r="21">
          <cell r="F21">
            <v>0</v>
          </cell>
        </row>
        <row r="25">
          <cell r="F25">
            <v>215</v>
          </cell>
        </row>
      </sheetData>
      <sheetData sheetId="13">
        <row r="20">
          <cell r="F20">
            <v>4718</v>
          </cell>
        </row>
        <row r="21">
          <cell r="F21">
            <v>232</v>
          </cell>
        </row>
        <row r="25">
          <cell r="F25">
            <v>4950</v>
          </cell>
        </row>
      </sheetData>
      <sheetData sheetId="14">
        <row r="20">
          <cell r="F20">
            <v>300</v>
          </cell>
        </row>
        <row r="21">
          <cell r="F21">
            <v>6</v>
          </cell>
        </row>
        <row r="25">
          <cell r="F25">
            <v>330</v>
          </cell>
        </row>
      </sheetData>
      <sheetData sheetId="15">
        <row r="20">
          <cell r="F20">
            <v>573</v>
          </cell>
        </row>
        <row r="21">
          <cell r="F21">
            <v>51</v>
          </cell>
        </row>
        <row r="25">
          <cell r="F25">
            <v>895</v>
          </cell>
        </row>
      </sheetData>
      <sheetData sheetId="16">
        <row r="20">
          <cell r="F20">
            <v>67</v>
          </cell>
        </row>
        <row r="21">
          <cell r="F21">
            <v>116</v>
          </cell>
        </row>
        <row r="25">
          <cell r="F25">
            <v>183</v>
          </cell>
        </row>
      </sheetData>
      <sheetData sheetId="17">
        <row r="20">
          <cell r="F20">
            <v>187</v>
          </cell>
        </row>
        <row r="21">
          <cell r="F21">
            <v>9</v>
          </cell>
        </row>
        <row r="25">
          <cell r="F25">
            <v>199</v>
          </cell>
        </row>
      </sheetData>
      <sheetData sheetId="18">
        <row r="20">
          <cell r="F20">
            <v>158</v>
          </cell>
        </row>
        <row r="21">
          <cell r="F21">
            <v>52</v>
          </cell>
        </row>
        <row r="25">
          <cell r="F25">
            <v>214</v>
          </cell>
        </row>
      </sheetData>
      <sheetData sheetId="19">
        <row r="20">
          <cell r="F20">
            <v>394</v>
          </cell>
        </row>
        <row r="21">
          <cell r="F21">
            <v>12</v>
          </cell>
        </row>
        <row r="25">
          <cell r="F25">
            <v>470</v>
          </cell>
        </row>
      </sheetData>
      <sheetData sheetId="20">
        <row r="20">
          <cell r="F20">
            <v>1276</v>
          </cell>
        </row>
        <row r="21">
          <cell r="F21">
            <v>758</v>
          </cell>
        </row>
        <row r="25">
          <cell r="F25">
            <v>2233</v>
          </cell>
        </row>
      </sheetData>
      <sheetData sheetId="21">
        <row r="20">
          <cell r="F20">
            <v>101</v>
          </cell>
        </row>
        <row r="21">
          <cell r="F21">
            <v>90</v>
          </cell>
        </row>
        <row r="25">
          <cell r="F25">
            <v>191</v>
          </cell>
        </row>
      </sheetData>
      <sheetData sheetId="22">
        <row r="20">
          <cell r="F20">
            <v>503</v>
          </cell>
        </row>
        <row r="21">
          <cell r="F21">
            <v>171</v>
          </cell>
        </row>
        <row r="25">
          <cell r="F25">
            <v>674</v>
          </cell>
        </row>
      </sheetData>
      <sheetData sheetId="23">
        <row r="20">
          <cell r="F20">
            <v>465</v>
          </cell>
        </row>
        <row r="21">
          <cell r="F21">
            <v>840</v>
          </cell>
        </row>
        <row r="25">
          <cell r="F25">
            <v>1306</v>
          </cell>
        </row>
      </sheetData>
      <sheetData sheetId="24">
        <row r="20">
          <cell r="F20">
            <v>549</v>
          </cell>
        </row>
        <row r="21">
          <cell r="F21">
            <v>216</v>
          </cell>
        </row>
        <row r="25">
          <cell r="F25">
            <v>767</v>
          </cell>
        </row>
      </sheetData>
      <sheetData sheetId="25">
        <row r="20">
          <cell r="F20">
            <v>1212</v>
          </cell>
        </row>
        <row r="21">
          <cell r="F21">
            <v>1344</v>
          </cell>
        </row>
        <row r="25">
          <cell r="F25">
            <v>2922</v>
          </cell>
        </row>
      </sheetData>
      <sheetData sheetId="26">
        <row r="20">
          <cell r="F20">
            <v>2664</v>
          </cell>
        </row>
        <row r="21">
          <cell r="F21">
            <v>1173</v>
          </cell>
        </row>
        <row r="25">
          <cell r="F25">
            <v>4466</v>
          </cell>
        </row>
      </sheetData>
      <sheetData sheetId="27">
        <row r="20">
          <cell r="F20">
            <v>3147</v>
          </cell>
        </row>
        <row r="21">
          <cell r="F21">
            <v>4510</v>
          </cell>
        </row>
        <row r="25">
          <cell r="F25">
            <v>8478</v>
          </cell>
        </row>
      </sheetData>
      <sheetData sheetId="28">
        <row r="20">
          <cell r="F20">
            <v>348</v>
          </cell>
        </row>
        <row r="21">
          <cell r="F21">
            <v>214</v>
          </cell>
        </row>
        <row r="25">
          <cell r="F25">
            <v>597</v>
          </cell>
        </row>
      </sheetData>
      <sheetData sheetId="29">
        <row r="20">
          <cell r="F20">
            <v>1729</v>
          </cell>
        </row>
        <row r="21">
          <cell r="F21">
            <v>271</v>
          </cell>
        </row>
        <row r="25">
          <cell r="F25">
            <v>2032</v>
          </cell>
        </row>
      </sheetData>
      <sheetData sheetId="30">
        <row r="20">
          <cell r="F20">
            <v>401</v>
          </cell>
        </row>
        <row r="21">
          <cell r="F21">
            <v>199</v>
          </cell>
        </row>
        <row r="25">
          <cell r="F25">
            <v>608</v>
          </cell>
        </row>
      </sheetData>
      <sheetData sheetId="31">
        <row r="20">
          <cell r="F20">
            <v>444</v>
          </cell>
        </row>
        <row r="21">
          <cell r="F21">
            <v>223</v>
          </cell>
        </row>
        <row r="25">
          <cell r="F25">
            <v>667</v>
          </cell>
        </row>
      </sheetData>
      <sheetData sheetId="32">
        <row r="20">
          <cell r="F20">
            <v>928</v>
          </cell>
        </row>
        <row r="21">
          <cell r="F21">
            <v>659</v>
          </cell>
        </row>
        <row r="25">
          <cell r="F25">
            <v>1587</v>
          </cell>
        </row>
      </sheetData>
      <sheetData sheetId="33">
        <row r="25">
          <cell r="F25">
            <v>1902</v>
          </cell>
          <cell r="G25">
            <v>966</v>
          </cell>
          <cell r="H25">
            <v>861</v>
          </cell>
        </row>
      </sheetData>
      <sheetData sheetId="34">
        <row r="20">
          <cell r="F20">
            <v>312</v>
          </cell>
        </row>
        <row r="21">
          <cell r="F21">
            <v>0</v>
          </cell>
        </row>
        <row r="25">
          <cell r="F25">
            <v>340</v>
          </cell>
        </row>
      </sheetData>
      <sheetData sheetId="35">
        <row r="20">
          <cell r="F20">
            <v>236</v>
          </cell>
        </row>
        <row r="21">
          <cell r="F21">
            <v>67</v>
          </cell>
        </row>
        <row r="25">
          <cell r="F25">
            <v>338</v>
          </cell>
        </row>
      </sheetData>
      <sheetData sheetId="36">
        <row r="20">
          <cell r="F20">
            <v>696</v>
          </cell>
        </row>
        <row r="21">
          <cell r="F21">
            <v>530</v>
          </cell>
        </row>
        <row r="25">
          <cell r="F25">
            <v>1425</v>
          </cell>
        </row>
      </sheetData>
      <sheetData sheetId="37">
        <row r="20">
          <cell r="F20">
            <v>1173</v>
          </cell>
        </row>
        <row r="21">
          <cell r="F21">
            <v>833</v>
          </cell>
        </row>
        <row r="25">
          <cell r="F25">
            <v>2013</v>
          </cell>
        </row>
      </sheetData>
      <sheetData sheetId="38">
        <row r="20">
          <cell r="F20">
            <v>509</v>
          </cell>
        </row>
        <row r="21">
          <cell r="F21">
            <v>804</v>
          </cell>
        </row>
        <row r="25">
          <cell r="F25">
            <v>1313</v>
          </cell>
        </row>
      </sheetData>
      <sheetData sheetId="39">
        <row r="20">
          <cell r="F20">
            <v>282</v>
          </cell>
        </row>
        <row r="21">
          <cell r="F21">
            <v>186</v>
          </cell>
        </row>
        <row r="25">
          <cell r="F25">
            <v>487</v>
          </cell>
        </row>
      </sheetData>
      <sheetData sheetId="40">
        <row r="20">
          <cell r="F20">
            <v>165</v>
          </cell>
        </row>
        <row r="21">
          <cell r="F21">
            <v>117</v>
          </cell>
        </row>
        <row r="25">
          <cell r="F25">
            <v>282</v>
          </cell>
        </row>
      </sheetData>
      <sheetData sheetId="41">
        <row r="20">
          <cell r="F20">
            <v>984</v>
          </cell>
        </row>
        <row r="21">
          <cell r="F21">
            <v>889</v>
          </cell>
        </row>
        <row r="25">
          <cell r="F25">
            <v>2120</v>
          </cell>
        </row>
      </sheetData>
      <sheetData sheetId="42">
        <row r="20">
          <cell r="F20">
            <v>4168</v>
          </cell>
        </row>
        <row r="21">
          <cell r="F21">
            <v>7617</v>
          </cell>
        </row>
        <row r="25">
          <cell r="F25">
            <v>12225</v>
          </cell>
        </row>
      </sheetData>
      <sheetData sheetId="43">
        <row r="20">
          <cell r="F20">
            <v>422</v>
          </cell>
        </row>
        <row r="21">
          <cell r="F21">
            <v>64</v>
          </cell>
        </row>
        <row r="25">
          <cell r="F25">
            <v>609</v>
          </cell>
        </row>
      </sheetData>
      <sheetData sheetId="44">
        <row r="20">
          <cell r="F20">
            <v>261</v>
          </cell>
        </row>
        <row r="21">
          <cell r="F21">
            <v>80</v>
          </cell>
        </row>
        <row r="25">
          <cell r="F25">
            <v>341</v>
          </cell>
        </row>
      </sheetData>
      <sheetData sheetId="45">
        <row r="20">
          <cell r="F20">
            <v>154</v>
          </cell>
        </row>
        <row r="21">
          <cell r="F21">
            <v>12</v>
          </cell>
        </row>
        <row r="25">
          <cell r="F25">
            <v>168</v>
          </cell>
        </row>
      </sheetData>
      <sheetData sheetId="46">
        <row r="20">
          <cell r="F20">
            <v>87</v>
          </cell>
        </row>
        <row r="21">
          <cell r="F21">
            <v>0</v>
          </cell>
        </row>
        <row r="25">
          <cell r="F25">
            <v>87</v>
          </cell>
        </row>
      </sheetData>
      <sheetData sheetId="47">
        <row r="20">
          <cell r="F20">
            <v>1122</v>
          </cell>
        </row>
        <row r="21">
          <cell r="F21">
            <v>476</v>
          </cell>
        </row>
        <row r="25">
          <cell r="F25">
            <v>1598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queryTables/queryTable1.xml><?xml version="1.0" encoding="utf-8"?>
<queryTable xmlns="http://schemas.openxmlformats.org/spreadsheetml/2006/main" name="Query from Databridge_1" connectionId="1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queryTables/queryTable2.xml><?xml version="1.0" encoding="utf-8"?>
<queryTable xmlns="http://schemas.openxmlformats.org/spreadsheetml/2006/main" name="Query from Databridge" connectionId="2" autoFormatId="16" applyNumberFormats="0" applyBorderFormats="0" applyFontFormats="1" applyPatternFormats="1" applyAlignmentFormats="0" applyWidthHeightFormats="0">
  <queryTableRefresh nextId="4">
    <queryTableFields count="2">
      <queryTableField id="2" name="csm_dst_num"/>
      <queryTableField id="3" name="csm_nam"/>
    </queryTableFields>
    <queryTableDeletedFields count="1">
      <deletedField name="dat_yer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/>
  </sheetViews>
  <sheetFormatPr defaultRowHeight="12.75" x14ac:dyDescent="0.2"/>
  <sheetData>
    <row r="1" spans="1:6" x14ac:dyDescent="0.2">
      <c r="A1" s="31"/>
    </row>
    <row r="2" spans="1:6" ht="20.25" x14ac:dyDescent="0.3">
      <c r="A2" s="1" t="s">
        <v>0</v>
      </c>
    </row>
    <row r="3" spans="1:6" ht="20.25" x14ac:dyDescent="0.3">
      <c r="A3" s="1" t="s">
        <v>1</v>
      </c>
      <c r="F3" s="1" t="s">
        <v>108</v>
      </c>
    </row>
    <row r="5" spans="1:6" ht="15.75" x14ac:dyDescent="0.25">
      <c r="A5" s="2" t="s">
        <v>109</v>
      </c>
    </row>
    <row r="6" spans="1:6" ht="15.75" x14ac:dyDescent="0.25">
      <c r="A6" s="3"/>
    </row>
    <row r="7" spans="1:6" ht="15" x14ac:dyDescent="0.2">
      <c r="A7" s="4" t="s">
        <v>94</v>
      </c>
    </row>
    <row r="8" spans="1:6" ht="15.75" x14ac:dyDescent="0.25">
      <c r="A8" s="4" t="s">
        <v>123</v>
      </c>
    </row>
    <row r="9" spans="1:6" ht="15.75" x14ac:dyDescent="0.25">
      <c r="A9" s="4" t="s">
        <v>122</v>
      </c>
    </row>
    <row r="10" spans="1:6" ht="15.75" x14ac:dyDescent="0.25">
      <c r="A10" s="5"/>
    </row>
    <row r="11" spans="1:6" x14ac:dyDescent="0.2">
      <c r="A11" s="6" t="s">
        <v>110</v>
      </c>
    </row>
    <row r="12" spans="1:6" x14ac:dyDescent="0.2">
      <c r="A12" s="6" t="s">
        <v>111</v>
      </c>
    </row>
    <row r="13" spans="1:6" ht="15" x14ac:dyDescent="0.2">
      <c r="A13" s="7"/>
    </row>
    <row r="14" spans="1:6" ht="15.75" x14ac:dyDescent="0.25">
      <c r="A14" s="2" t="s">
        <v>112</v>
      </c>
    </row>
    <row r="15" spans="1:6" ht="15" x14ac:dyDescent="0.2">
      <c r="A15" s="4"/>
    </row>
    <row r="16" spans="1:6" ht="15" x14ac:dyDescent="0.2">
      <c r="A16" s="4" t="s">
        <v>2</v>
      </c>
    </row>
    <row r="17" spans="1:1" ht="15" x14ac:dyDescent="0.2">
      <c r="A17" s="4" t="s">
        <v>113</v>
      </c>
    </row>
    <row r="18" spans="1:1" ht="15" x14ac:dyDescent="0.2">
      <c r="A18" s="4" t="s">
        <v>3</v>
      </c>
    </row>
    <row r="19" spans="1:1" ht="15.75" x14ac:dyDescent="0.25">
      <c r="A19" s="4" t="s">
        <v>132</v>
      </c>
    </row>
    <row r="20" spans="1:1" ht="15" x14ac:dyDescent="0.2">
      <c r="A20" s="4"/>
    </row>
    <row r="21" spans="1:1" x14ac:dyDescent="0.2">
      <c r="A21" s="6" t="s">
        <v>114</v>
      </c>
    </row>
    <row r="22" spans="1:1" x14ac:dyDescent="0.2">
      <c r="A22" s="6" t="s">
        <v>4</v>
      </c>
    </row>
    <row r="23" spans="1:1" x14ac:dyDescent="0.2">
      <c r="A23" s="6" t="s">
        <v>5</v>
      </c>
    </row>
    <row r="24" spans="1:1" ht="15" x14ac:dyDescent="0.2">
      <c r="A24" s="4"/>
    </row>
    <row r="25" spans="1:1" ht="15.75" x14ac:dyDescent="0.25">
      <c r="A25" s="2" t="s">
        <v>115</v>
      </c>
    </row>
    <row r="26" spans="1:1" ht="15" x14ac:dyDescent="0.2">
      <c r="A26" s="4"/>
    </row>
    <row r="27" spans="1:1" ht="15" x14ac:dyDescent="0.2">
      <c r="A27" s="4" t="s">
        <v>2</v>
      </c>
    </row>
    <row r="28" spans="1:1" ht="15" x14ac:dyDescent="0.2">
      <c r="A28" s="4" t="s">
        <v>80</v>
      </c>
    </row>
    <row r="29" spans="1:1" ht="15" x14ac:dyDescent="0.2">
      <c r="A29" s="4" t="s">
        <v>6</v>
      </c>
    </row>
    <row r="30" spans="1:1" ht="15.75" x14ac:dyDescent="0.25">
      <c r="A30" s="4" t="s">
        <v>133</v>
      </c>
    </row>
    <row r="31" spans="1:1" ht="15" x14ac:dyDescent="0.2">
      <c r="A31" s="4"/>
    </row>
    <row r="32" spans="1:1" x14ac:dyDescent="0.2">
      <c r="A32" s="6" t="s">
        <v>116</v>
      </c>
    </row>
    <row r="33" spans="1:1" x14ac:dyDescent="0.2">
      <c r="A33" s="6" t="s">
        <v>7</v>
      </c>
    </row>
    <row r="34" spans="1:1" ht="15" x14ac:dyDescent="0.2">
      <c r="A34" s="7"/>
    </row>
    <row r="35" spans="1:1" ht="15.75" x14ac:dyDescent="0.25">
      <c r="A35" s="2" t="s">
        <v>117</v>
      </c>
    </row>
    <row r="36" spans="1:1" ht="15" x14ac:dyDescent="0.2">
      <c r="A36" s="4"/>
    </row>
    <row r="37" spans="1:1" ht="15" x14ac:dyDescent="0.2">
      <c r="A37" s="4" t="s">
        <v>2</v>
      </c>
    </row>
    <row r="38" spans="1:1" ht="15" x14ac:dyDescent="0.2">
      <c r="A38" s="4" t="s">
        <v>118</v>
      </c>
    </row>
    <row r="39" spans="1:1" ht="15" x14ac:dyDescent="0.2">
      <c r="A39" s="4" t="s">
        <v>8</v>
      </c>
    </row>
    <row r="40" spans="1:1" ht="15.75" x14ac:dyDescent="0.25">
      <c r="A40" s="4" t="s">
        <v>134</v>
      </c>
    </row>
    <row r="41" spans="1:1" ht="15" x14ac:dyDescent="0.2">
      <c r="A41" s="4"/>
    </row>
    <row r="42" spans="1:1" x14ac:dyDescent="0.2">
      <c r="A42" s="6" t="s">
        <v>119</v>
      </c>
    </row>
    <row r="43" spans="1:1" x14ac:dyDescent="0.2">
      <c r="A43" s="6" t="s">
        <v>7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53" sqref="F53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4.42578125" customWidth="1"/>
    <col min="5" max="5" width="12.140625" customWidth="1"/>
    <col min="6" max="6" width="15" customWidth="1"/>
  </cols>
  <sheetData>
    <row r="1" spans="1:6" ht="18.75" x14ac:dyDescent="0.3">
      <c r="A1" s="22" t="s">
        <v>124</v>
      </c>
    </row>
    <row r="2" spans="1:6" ht="18.75" x14ac:dyDescent="0.3">
      <c r="A2" s="8" t="s">
        <v>106</v>
      </c>
    </row>
    <row r="3" spans="1:6" ht="15.75" x14ac:dyDescent="0.25">
      <c r="D3" s="9" t="s">
        <v>105</v>
      </c>
      <c r="E3" s="11"/>
      <c r="F3" s="10"/>
    </row>
    <row r="4" spans="1:6" x14ac:dyDescent="0.2">
      <c r="D4" s="12"/>
      <c r="E4" s="11"/>
      <c r="F4" s="13"/>
    </row>
    <row r="5" spans="1:6" x14ac:dyDescent="0.2">
      <c r="D5" s="14" t="s">
        <v>63</v>
      </c>
      <c r="E5" s="11"/>
      <c r="F5" s="15" t="s">
        <v>103</v>
      </c>
    </row>
    <row r="6" spans="1:6" x14ac:dyDescent="0.2">
      <c r="A6" s="16" t="s">
        <v>11</v>
      </c>
      <c r="B6" s="17" t="s">
        <v>12</v>
      </c>
      <c r="C6" s="17"/>
      <c r="D6" s="14" t="s">
        <v>102</v>
      </c>
      <c r="E6" s="14" t="s">
        <v>95</v>
      </c>
      <c r="F6" s="15" t="s">
        <v>104</v>
      </c>
    </row>
    <row r="7" spans="1:6" x14ac:dyDescent="0.2">
      <c r="A7" s="18" t="s">
        <v>15</v>
      </c>
      <c r="B7" s="18" t="s">
        <v>16</v>
      </c>
      <c r="C7" s="18" t="s">
        <v>17</v>
      </c>
      <c r="D7" s="19" t="s">
        <v>84</v>
      </c>
      <c r="E7" s="19" t="s">
        <v>96</v>
      </c>
      <c r="F7" s="20" t="s">
        <v>90</v>
      </c>
    </row>
    <row r="8" spans="1:6" x14ac:dyDescent="0.2">
      <c r="A8" t="s">
        <v>121</v>
      </c>
      <c r="B8">
        <v>22</v>
      </c>
      <c r="C8" t="s">
        <v>24</v>
      </c>
      <c r="D8">
        <v>6</v>
      </c>
      <c r="E8">
        <v>38</v>
      </c>
      <c r="F8" s="49">
        <f t="shared" ref="F8:F44" si="0">E8/D8</f>
        <v>6.333333333333333</v>
      </c>
    </row>
    <row r="9" spans="1:6" x14ac:dyDescent="0.2">
      <c r="A9" t="s">
        <v>121</v>
      </c>
      <c r="B9">
        <v>833</v>
      </c>
      <c r="C9" t="s">
        <v>56</v>
      </c>
      <c r="D9">
        <v>117</v>
      </c>
      <c r="E9">
        <v>695</v>
      </c>
      <c r="F9" s="49">
        <f t="shared" si="0"/>
        <v>5.9401709401709404</v>
      </c>
    </row>
    <row r="10" spans="1:6" x14ac:dyDescent="0.2">
      <c r="A10" t="s">
        <v>121</v>
      </c>
      <c r="B10">
        <v>200</v>
      </c>
      <c r="C10" t="s">
        <v>40</v>
      </c>
      <c r="D10">
        <v>12</v>
      </c>
      <c r="E10">
        <v>69</v>
      </c>
      <c r="F10" s="49">
        <f t="shared" si="0"/>
        <v>5.75</v>
      </c>
    </row>
    <row r="11" spans="1:6" x14ac:dyDescent="0.2">
      <c r="A11" t="s">
        <v>121</v>
      </c>
      <c r="B11">
        <v>6</v>
      </c>
      <c r="C11" t="s">
        <v>22</v>
      </c>
      <c r="D11">
        <v>186</v>
      </c>
      <c r="E11">
        <v>1020</v>
      </c>
      <c r="F11" s="49">
        <f t="shared" si="0"/>
        <v>5.4838709677419351</v>
      </c>
    </row>
    <row r="12" spans="1:6" x14ac:dyDescent="0.2">
      <c r="A12" t="s">
        <v>121</v>
      </c>
      <c r="B12">
        <v>192</v>
      </c>
      <c r="C12" t="s">
        <v>37</v>
      </c>
      <c r="D12">
        <v>116</v>
      </c>
      <c r="E12">
        <v>615</v>
      </c>
      <c r="F12" s="49">
        <f t="shared" si="0"/>
        <v>5.3017241379310347</v>
      </c>
    </row>
    <row r="13" spans="1:6" x14ac:dyDescent="0.2">
      <c r="A13" t="s">
        <v>121</v>
      </c>
      <c r="B13">
        <v>6004</v>
      </c>
      <c r="C13" t="s">
        <v>62</v>
      </c>
      <c r="D13">
        <v>52</v>
      </c>
      <c r="E13">
        <v>261</v>
      </c>
      <c r="F13" s="49">
        <f t="shared" si="0"/>
        <v>5.0192307692307692</v>
      </c>
    </row>
    <row r="14" spans="1:6" x14ac:dyDescent="0.2">
      <c r="A14" t="s">
        <v>121</v>
      </c>
      <c r="B14">
        <v>930</v>
      </c>
      <c r="C14" t="s">
        <v>59</v>
      </c>
      <c r="D14" s="21">
        <v>399</v>
      </c>
      <c r="E14">
        <v>1979</v>
      </c>
      <c r="F14" s="49">
        <f t="shared" si="0"/>
        <v>4.9598997493734336</v>
      </c>
    </row>
    <row r="15" spans="1:6" x14ac:dyDescent="0.2">
      <c r="A15" t="s">
        <v>121</v>
      </c>
      <c r="B15">
        <v>11</v>
      </c>
      <c r="C15" t="s">
        <v>23</v>
      </c>
      <c r="D15" s="21">
        <v>1269</v>
      </c>
      <c r="E15">
        <v>5853</v>
      </c>
      <c r="F15" s="49">
        <f t="shared" si="0"/>
        <v>4.6122931442080377</v>
      </c>
    </row>
    <row r="16" spans="1:6" x14ac:dyDescent="0.2">
      <c r="A16" t="s">
        <v>121</v>
      </c>
      <c r="B16">
        <v>2397</v>
      </c>
      <c r="C16" t="s">
        <v>82</v>
      </c>
      <c r="D16">
        <v>171</v>
      </c>
      <c r="E16">
        <v>777</v>
      </c>
      <c r="F16" s="49">
        <f t="shared" si="0"/>
        <v>4.5438596491228074</v>
      </c>
    </row>
    <row r="17" spans="1:6" x14ac:dyDescent="0.2">
      <c r="A17" t="s">
        <v>121</v>
      </c>
      <c r="B17">
        <v>2860</v>
      </c>
      <c r="C17" t="s">
        <v>61</v>
      </c>
      <c r="D17" s="21">
        <v>23</v>
      </c>
      <c r="E17">
        <v>98</v>
      </c>
      <c r="F17" s="49">
        <f t="shared" si="0"/>
        <v>4.2608695652173916</v>
      </c>
    </row>
    <row r="18" spans="1:6" x14ac:dyDescent="0.2">
      <c r="A18" t="s">
        <v>121</v>
      </c>
      <c r="B18">
        <v>882</v>
      </c>
      <c r="C18" t="s">
        <v>57</v>
      </c>
      <c r="D18">
        <v>271</v>
      </c>
      <c r="E18">
        <v>1117</v>
      </c>
      <c r="F18" s="49">
        <f t="shared" si="0"/>
        <v>4.121771217712177</v>
      </c>
    </row>
    <row r="19" spans="1:6" x14ac:dyDescent="0.2">
      <c r="A19" t="s">
        <v>121</v>
      </c>
      <c r="B19">
        <v>31</v>
      </c>
      <c r="C19" t="s">
        <v>25</v>
      </c>
      <c r="D19" s="21">
        <v>2</v>
      </c>
      <c r="E19">
        <v>8</v>
      </c>
      <c r="F19" s="49">
        <f t="shared" si="0"/>
        <v>4</v>
      </c>
    </row>
    <row r="20" spans="1:6" x14ac:dyDescent="0.2">
      <c r="A20" t="s">
        <v>121</v>
      </c>
      <c r="B20">
        <v>194</v>
      </c>
      <c r="C20" t="s">
        <v>38</v>
      </c>
      <c r="D20">
        <v>90</v>
      </c>
      <c r="E20">
        <v>341</v>
      </c>
      <c r="F20" s="49">
        <f t="shared" si="0"/>
        <v>3.7888888888888888</v>
      </c>
    </row>
    <row r="21" spans="1:6" x14ac:dyDescent="0.2">
      <c r="A21" t="s">
        <v>121</v>
      </c>
      <c r="B21">
        <v>271</v>
      </c>
      <c r="C21" t="s">
        <v>44</v>
      </c>
      <c r="D21" s="21">
        <v>936</v>
      </c>
      <c r="E21">
        <v>3433</v>
      </c>
      <c r="F21" s="49">
        <f t="shared" si="0"/>
        <v>3.6677350427350426</v>
      </c>
    </row>
    <row r="22" spans="1:6" x14ac:dyDescent="0.2">
      <c r="A22" t="s">
        <v>121</v>
      </c>
      <c r="B22">
        <v>279</v>
      </c>
      <c r="C22" t="s">
        <v>45</v>
      </c>
      <c r="D22">
        <v>659</v>
      </c>
      <c r="E22">
        <v>2213</v>
      </c>
      <c r="F22" s="49">
        <f t="shared" si="0"/>
        <v>3.3581183611532626</v>
      </c>
    </row>
    <row r="23" spans="1:6" x14ac:dyDescent="0.2">
      <c r="A23" t="s">
        <v>121</v>
      </c>
      <c r="B23">
        <v>191</v>
      </c>
      <c r="C23" t="s">
        <v>36</v>
      </c>
      <c r="D23" s="21">
        <v>541</v>
      </c>
      <c r="E23">
        <v>1714</v>
      </c>
      <c r="F23" s="49">
        <f t="shared" si="0"/>
        <v>3.168207024029575</v>
      </c>
    </row>
    <row r="24" spans="1:6" x14ac:dyDescent="0.2">
      <c r="A24" t="s">
        <v>121</v>
      </c>
      <c r="B24">
        <v>281</v>
      </c>
      <c r="C24" t="s">
        <v>46</v>
      </c>
      <c r="D24">
        <v>530</v>
      </c>
      <c r="E24">
        <v>1587</v>
      </c>
      <c r="F24" s="49">
        <f t="shared" si="0"/>
        <v>2.9943396226415095</v>
      </c>
    </row>
    <row r="25" spans="1:6" x14ac:dyDescent="0.2">
      <c r="A25" t="s">
        <v>121</v>
      </c>
      <c r="B25">
        <v>535</v>
      </c>
      <c r="C25" t="s">
        <v>49</v>
      </c>
      <c r="D25">
        <v>833</v>
      </c>
      <c r="E25">
        <v>2393</v>
      </c>
      <c r="F25" s="49">
        <f t="shared" si="0"/>
        <v>2.8727490996398561</v>
      </c>
    </row>
    <row r="26" spans="1:6" x14ac:dyDescent="0.2">
      <c r="A26" t="s">
        <v>121</v>
      </c>
      <c r="B26">
        <v>152</v>
      </c>
      <c r="C26" t="s">
        <v>81</v>
      </c>
      <c r="D26">
        <v>199</v>
      </c>
      <c r="E26">
        <v>560</v>
      </c>
      <c r="F26" s="49">
        <f t="shared" si="0"/>
        <v>2.8140703517587942</v>
      </c>
    </row>
    <row r="27" spans="1:6" x14ac:dyDescent="0.2">
      <c r="A27" t="s">
        <v>121</v>
      </c>
      <c r="B27">
        <v>256</v>
      </c>
      <c r="C27" t="s">
        <v>42</v>
      </c>
      <c r="D27">
        <v>67</v>
      </c>
      <c r="E27">
        <v>183</v>
      </c>
      <c r="F27" s="49">
        <f t="shared" si="0"/>
        <v>2.7313432835820897</v>
      </c>
    </row>
    <row r="28" spans="1:6" x14ac:dyDescent="0.2">
      <c r="A28" t="s">
        <v>121</v>
      </c>
      <c r="B28">
        <v>622</v>
      </c>
      <c r="C28" t="s">
        <v>51</v>
      </c>
      <c r="D28">
        <v>1173</v>
      </c>
      <c r="E28">
        <v>3203</v>
      </c>
      <c r="F28" s="49">
        <f t="shared" si="0"/>
        <v>2.7306052855924978</v>
      </c>
    </row>
    <row r="29" spans="1:6" x14ac:dyDescent="0.2">
      <c r="A29" t="s">
        <v>121</v>
      </c>
      <c r="B29">
        <v>761</v>
      </c>
      <c r="C29" t="s">
        <v>55</v>
      </c>
      <c r="D29">
        <v>861</v>
      </c>
      <c r="E29">
        <v>2351</v>
      </c>
      <c r="F29" s="49">
        <f t="shared" si="0"/>
        <v>2.7305458768873403</v>
      </c>
    </row>
    <row r="30" spans="1:6" x14ac:dyDescent="0.2">
      <c r="A30" t="s">
        <v>121</v>
      </c>
      <c r="B30">
        <v>2155</v>
      </c>
      <c r="C30" t="s">
        <v>60</v>
      </c>
      <c r="D30">
        <v>80</v>
      </c>
      <c r="E30">
        <v>181</v>
      </c>
      <c r="F30" s="49">
        <f t="shared" si="0"/>
        <v>2.2625000000000002</v>
      </c>
    </row>
    <row r="31" spans="1:6" x14ac:dyDescent="0.2">
      <c r="A31" t="s">
        <v>121</v>
      </c>
      <c r="B31">
        <v>77</v>
      </c>
      <c r="C31" t="s">
        <v>26</v>
      </c>
      <c r="D31">
        <v>216</v>
      </c>
      <c r="E31">
        <v>471</v>
      </c>
      <c r="F31" s="49">
        <f t="shared" si="0"/>
        <v>2.1805555555555554</v>
      </c>
    </row>
    <row r="32" spans="1:6" x14ac:dyDescent="0.2">
      <c r="B32">
        <v>347</v>
      </c>
      <c r="C32" t="s">
        <v>47</v>
      </c>
      <c r="D32">
        <v>476</v>
      </c>
      <c r="E32">
        <v>1032</v>
      </c>
      <c r="F32" s="49">
        <f t="shared" si="0"/>
        <v>2.1680672268907561</v>
      </c>
    </row>
    <row r="33" spans="1:6" x14ac:dyDescent="0.2">
      <c r="A33" t="s">
        <v>121</v>
      </c>
      <c r="B33">
        <v>1</v>
      </c>
      <c r="C33" t="s">
        <v>21</v>
      </c>
      <c r="D33">
        <v>4510</v>
      </c>
      <c r="E33">
        <v>9423</v>
      </c>
      <c r="F33" s="49">
        <f t="shared" si="0"/>
        <v>2.0893569844789357</v>
      </c>
    </row>
    <row r="34" spans="1:6" x14ac:dyDescent="0.2">
      <c r="A34" t="s">
        <v>121</v>
      </c>
      <c r="B34">
        <v>625</v>
      </c>
      <c r="C34" t="s">
        <v>52</v>
      </c>
      <c r="D34">
        <v>7617</v>
      </c>
      <c r="E34">
        <v>15456</v>
      </c>
      <c r="F34" s="49">
        <f t="shared" si="0"/>
        <v>2.0291453328081923</v>
      </c>
    </row>
    <row r="35" spans="1:6" x14ac:dyDescent="0.2">
      <c r="A35" t="s">
        <v>121</v>
      </c>
      <c r="B35">
        <v>206</v>
      </c>
      <c r="C35" t="s">
        <v>41</v>
      </c>
      <c r="D35" s="21">
        <v>145</v>
      </c>
      <c r="E35">
        <v>281</v>
      </c>
      <c r="F35" s="49">
        <f t="shared" si="0"/>
        <v>1.9379310344827587</v>
      </c>
    </row>
    <row r="36" spans="1:6" x14ac:dyDescent="0.2">
      <c r="A36" t="s">
        <v>121</v>
      </c>
      <c r="B36">
        <v>196</v>
      </c>
      <c r="C36" t="s">
        <v>39</v>
      </c>
      <c r="D36">
        <v>804</v>
      </c>
      <c r="E36">
        <v>1498</v>
      </c>
      <c r="F36" s="49">
        <f t="shared" si="0"/>
        <v>1.8631840796019901</v>
      </c>
    </row>
    <row r="37" spans="1:6" x14ac:dyDescent="0.2">
      <c r="A37" t="s">
        <v>121</v>
      </c>
      <c r="B37">
        <v>742</v>
      </c>
      <c r="C37" t="s">
        <v>54</v>
      </c>
      <c r="D37">
        <v>889</v>
      </c>
      <c r="E37">
        <v>1368</v>
      </c>
      <c r="F37" s="49">
        <f t="shared" si="0"/>
        <v>1.5388076490438696</v>
      </c>
    </row>
    <row r="38" spans="1:6" x14ac:dyDescent="0.2">
      <c r="A38" t="s">
        <v>121</v>
      </c>
      <c r="B38">
        <v>270</v>
      </c>
      <c r="C38" t="s">
        <v>43</v>
      </c>
      <c r="D38">
        <v>758</v>
      </c>
      <c r="E38">
        <v>1152</v>
      </c>
      <c r="F38" s="49">
        <f t="shared" si="0"/>
        <v>1.5197889182058046</v>
      </c>
    </row>
    <row r="39" spans="1:6" x14ac:dyDescent="0.2">
      <c r="A39" t="s">
        <v>121</v>
      </c>
      <c r="B39">
        <v>413</v>
      </c>
      <c r="C39" t="s">
        <v>48</v>
      </c>
      <c r="D39">
        <v>1344</v>
      </c>
      <c r="E39">
        <v>1988</v>
      </c>
      <c r="F39" s="49">
        <f t="shared" si="0"/>
        <v>1.4791666666666667</v>
      </c>
    </row>
    <row r="40" spans="1:6" x14ac:dyDescent="0.2">
      <c r="A40" t="s">
        <v>121</v>
      </c>
      <c r="B40">
        <v>100</v>
      </c>
      <c r="C40" t="s">
        <v>27</v>
      </c>
      <c r="D40" s="21">
        <v>22</v>
      </c>
      <c r="E40">
        <v>32</v>
      </c>
      <c r="F40" s="49">
        <f t="shared" si="0"/>
        <v>1.4545454545454546</v>
      </c>
    </row>
    <row r="41" spans="1:6" x14ac:dyDescent="0.2">
      <c r="A41" t="s">
        <v>121</v>
      </c>
      <c r="B41">
        <v>113</v>
      </c>
      <c r="C41" t="s">
        <v>32</v>
      </c>
      <c r="D41">
        <v>12</v>
      </c>
      <c r="E41">
        <v>15</v>
      </c>
      <c r="F41" s="49">
        <f t="shared" si="0"/>
        <v>1.25</v>
      </c>
    </row>
    <row r="42" spans="1:6" x14ac:dyDescent="0.2">
      <c r="A42" t="s">
        <v>121</v>
      </c>
      <c r="B42">
        <v>544</v>
      </c>
      <c r="C42" t="s">
        <v>50</v>
      </c>
      <c r="D42">
        <v>9</v>
      </c>
      <c r="E42">
        <v>9</v>
      </c>
      <c r="F42" s="49">
        <f t="shared" si="0"/>
        <v>1</v>
      </c>
    </row>
    <row r="43" spans="1:6" x14ac:dyDescent="0.2">
      <c r="A43" t="s">
        <v>121</v>
      </c>
      <c r="B43">
        <v>928</v>
      </c>
      <c r="C43" t="s">
        <v>58</v>
      </c>
      <c r="D43">
        <v>223</v>
      </c>
      <c r="E43">
        <v>201</v>
      </c>
      <c r="F43" s="49">
        <f t="shared" si="0"/>
        <v>0.90134529147982068</v>
      </c>
    </row>
    <row r="44" spans="1:6" x14ac:dyDescent="0.2">
      <c r="A44" t="s">
        <v>121</v>
      </c>
      <c r="B44">
        <v>709</v>
      </c>
      <c r="C44" t="s">
        <v>53</v>
      </c>
      <c r="D44">
        <v>51</v>
      </c>
      <c r="E44">
        <v>44</v>
      </c>
      <c r="F44" s="49">
        <f t="shared" si="0"/>
        <v>0.86274509803921573</v>
      </c>
    </row>
    <row r="45" spans="1:6" x14ac:dyDescent="0.2">
      <c r="A45" t="s">
        <v>121</v>
      </c>
      <c r="B45">
        <v>112</v>
      </c>
      <c r="C45" t="s">
        <v>78</v>
      </c>
      <c r="D45" s="21">
        <v>41</v>
      </c>
      <c r="E45" t="s">
        <v>130</v>
      </c>
      <c r="F45" s="49"/>
    </row>
    <row r="46" spans="1:6" x14ac:dyDescent="0.2">
      <c r="A46" t="s">
        <v>121</v>
      </c>
      <c r="B46">
        <v>103</v>
      </c>
      <c r="C46" t="s">
        <v>28</v>
      </c>
      <c r="D46">
        <v>232</v>
      </c>
      <c r="E46" t="s">
        <v>130</v>
      </c>
      <c r="F46" s="49"/>
    </row>
    <row r="47" spans="1:6" x14ac:dyDescent="0.2">
      <c r="A47" t="s">
        <v>121</v>
      </c>
      <c r="B47">
        <v>115</v>
      </c>
      <c r="C47" t="s">
        <v>34</v>
      </c>
      <c r="D47">
        <v>840</v>
      </c>
      <c r="E47" t="s">
        <v>130</v>
      </c>
      <c r="F47" s="49"/>
    </row>
    <row r="48" spans="1:6" x14ac:dyDescent="0.2">
      <c r="A48" t="s">
        <v>121</v>
      </c>
      <c r="B48">
        <v>4102</v>
      </c>
      <c r="C48" t="s">
        <v>79</v>
      </c>
      <c r="D48">
        <v>214</v>
      </c>
      <c r="E48" t="s">
        <v>130</v>
      </c>
      <c r="F48" s="49"/>
    </row>
    <row r="49" spans="1:6" x14ac:dyDescent="0.2">
      <c r="A49" t="s">
        <v>121</v>
      </c>
      <c r="B49">
        <v>105</v>
      </c>
      <c r="C49" t="s">
        <v>29</v>
      </c>
      <c r="D49">
        <v>64</v>
      </c>
      <c r="E49" t="s">
        <v>130</v>
      </c>
      <c r="F49" s="49"/>
    </row>
    <row r="50" spans="1:6" x14ac:dyDescent="0.2">
      <c r="A50" t="s">
        <v>121</v>
      </c>
      <c r="B50">
        <v>107</v>
      </c>
      <c r="C50" s="33" t="s">
        <v>30</v>
      </c>
      <c r="D50" s="21">
        <v>0</v>
      </c>
      <c r="F50" s="49"/>
    </row>
    <row r="51" spans="1:6" x14ac:dyDescent="0.2">
      <c r="A51" t="s">
        <v>121</v>
      </c>
      <c r="B51">
        <v>181</v>
      </c>
      <c r="C51" t="s">
        <v>35</v>
      </c>
      <c r="D51" s="21">
        <v>0</v>
      </c>
      <c r="F51" s="49"/>
    </row>
    <row r="52" spans="1:6" x14ac:dyDescent="0.2">
      <c r="A52" t="s">
        <v>121</v>
      </c>
      <c r="B52">
        <v>115</v>
      </c>
      <c r="C52" t="s">
        <v>33</v>
      </c>
      <c r="D52" s="21">
        <v>0</v>
      </c>
      <c r="F52" s="49"/>
    </row>
    <row r="53" spans="1:6" x14ac:dyDescent="0.2">
      <c r="A53" t="s">
        <v>121</v>
      </c>
      <c r="B53">
        <v>38</v>
      </c>
      <c r="C53" t="s">
        <v>77</v>
      </c>
      <c r="D53">
        <v>0</v>
      </c>
      <c r="F53" s="49"/>
    </row>
    <row r="54" spans="1:6" x14ac:dyDescent="0.2">
      <c r="A54" t="s">
        <v>121</v>
      </c>
      <c r="B54">
        <v>111</v>
      </c>
      <c r="C54" t="s">
        <v>31</v>
      </c>
      <c r="D54">
        <v>0</v>
      </c>
      <c r="F54" s="49"/>
    </row>
  </sheetData>
  <sortState ref="A8:F49">
    <sortCondition descending="1" ref="F8:F49"/>
  </sortState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zoomScale="75" zoomScaleNormal="75" workbookViewId="0">
      <selection activeCell="E5" sqref="E5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5.42578125" customWidth="1"/>
    <col min="5" max="5" width="12.5703125" customWidth="1"/>
    <col min="6" max="6" width="10.5703125" customWidth="1"/>
    <col min="7" max="7" width="12.42578125" customWidth="1"/>
    <col min="8" max="8" width="11.140625" customWidth="1"/>
    <col min="9" max="9" width="9.7109375" bestFit="1" customWidth="1"/>
  </cols>
  <sheetData>
    <row r="1" spans="1:8" ht="18.75" x14ac:dyDescent="0.3">
      <c r="A1" s="22" t="s">
        <v>120</v>
      </c>
    </row>
    <row r="2" spans="1:8" ht="18.75" x14ac:dyDescent="0.3">
      <c r="A2" s="8" t="s">
        <v>9</v>
      </c>
    </row>
    <row r="3" spans="1:8" ht="15.75" x14ac:dyDescent="0.25">
      <c r="D3" s="9" t="s">
        <v>9</v>
      </c>
      <c r="E3" s="10"/>
      <c r="F3" s="10"/>
      <c r="G3" s="11"/>
      <c r="H3" s="11"/>
    </row>
    <row r="4" spans="1:8" x14ac:dyDescent="0.2">
      <c r="D4" s="12"/>
      <c r="E4" s="13"/>
      <c r="F4" s="13"/>
      <c r="G4" s="11"/>
      <c r="H4" s="11"/>
    </row>
    <row r="5" spans="1:8" x14ac:dyDescent="0.2">
      <c r="D5" s="14" t="s">
        <v>135</v>
      </c>
      <c r="E5" s="15" t="s">
        <v>10</v>
      </c>
      <c r="F5" s="15"/>
      <c r="G5" s="11"/>
      <c r="H5" s="11"/>
    </row>
    <row r="6" spans="1:8" x14ac:dyDescent="0.2">
      <c r="A6" s="16" t="s">
        <v>11</v>
      </c>
      <c r="B6" s="17" t="s">
        <v>12</v>
      </c>
      <c r="C6" s="17"/>
      <c r="D6" s="14" t="s">
        <v>13</v>
      </c>
      <c r="E6" s="15" t="s">
        <v>14</v>
      </c>
      <c r="F6" s="15" t="s">
        <v>9</v>
      </c>
      <c r="G6" s="14" t="s">
        <v>63</v>
      </c>
      <c r="H6" s="14" t="s">
        <v>19</v>
      </c>
    </row>
    <row r="7" spans="1:8" x14ac:dyDescent="0.2">
      <c r="A7" s="18" t="s">
        <v>15</v>
      </c>
      <c r="B7" s="18" t="s">
        <v>16</v>
      </c>
      <c r="C7" s="18" t="s">
        <v>17</v>
      </c>
      <c r="D7" s="19" t="s">
        <v>18</v>
      </c>
      <c r="E7" s="20" t="s">
        <v>19</v>
      </c>
      <c r="F7" s="20" t="s">
        <v>72</v>
      </c>
      <c r="G7" s="19" t="s">
        <v>64</v>
      </c>
      <c r="H7" s="19" t="s">
        <v>20</v>
      </c>
    </row>
    <row r="8" spans="1:8" x14ac:dyDescent="0.2">
      <c r="A8" t="s">
        <v>121</v>
      </c>
      <c r="B8">
        <v>112</v>
      </c>
      <c r="C8" t="s">
        <v>78</v>
      </c>
      <c r="D8" s="32">
        <v>181743.82</v>
      </c>
      <c r="E8" s="27">
        <f t="shared" ref="E8:E27" si="0">D8/G8</f>
        <v>2672.7032352941178</v>
      </c>
      <c r="F8" s="29">
        <v>32</v>
      </c>
      <c r="G8" s="21">
        <f>[1]CSD!$B$18</f>
        <v>68</v>
      </c>
      <c r="H8" s="29">
        <v>47</v>
      </c>
    </row>
    <row r="9" spans="1:8" x14ac:dyDescent="0.2">
      <c r="A9" t="s">
        <v>121</v>
      </c>
      <c r="B9">
        <v>833</v>
      </c>
      <c r="C9" t="s">
        <v>56</v>
      </c>
      <c r="D9" s="32">
        <v>309316.56</v>
      </c>
      <c r="E9" s="27">
        <f t="shared" si="0"/>
        <v>1546.5827999999999</v>
      </c>
      <c r="F9" s="29">
        <v>27</v>
      </c>
      <c r="G9" s="21">
        <f>'[1]SOUTH WAS CTY'!$B$18</f>
        <v>200</v>
      </c>
      <c r="H9" s="29">
        <v>33</v>
      </c>
    </row>
    <row r="10" spans="1:8" x14ac:dyDescent="0.2">
      <c r="A10" t="s">
        <v>121</v>
      </c>
      <c r="B10">
        <v>192</v>
      </c>
      <c r="C10" t="s">
        <v>37</v>
      </c>
      <c r="D10" s="32">
        <v>162118</v>
      </c>
      <c r="E10" s="27">
        <f t="shared" si="0"/>
        <v>1460.5225225225224</v>
      </c>
      <c r="F10" s="29">
        <v>35</v>
      </c>
      <c r="G10" s="21">
        <f>[1]FARMINGTON!$B$18</f>
        <v>111</v>
      </c>
      <c r="H10" s="29">
        <v>39</v>
      </c>
    </row>
    <row r="11" spans="1:8" x14ac:dyDescent="0.2">
      <c r="A11" t="s">
        <v>121</v>
      </c>
      <c r="B11">
        <v>930</v>
      </c>
      <c r="C11" t="s">
        <v>59</v>
      </c>
      <c r="D11" s="32">
        <v>938768.13</v>
      </c>
      <c r="E11" s="27">
        <f t="shared" si="0"/>
        <v>1401.1464626865672</v>
      </c>
      <c r="F11" s="29">
        <v>14</v>
      </c>
      <c r="G11" s="21">
        <f>'[1]CARVER SCOTT'!$B$18</f>
        <v>670</v>
      </c>
      <c r="H11" s="29">
        <v>19</v>
      </c>
    </row>
    <row r="12" spans="1:8" x14ac:dyDescent="0.2">
      <c r="A12" t="s">
        <v>121</v>
      </c>
      <c r="B12">
        <v>742</v>
      </c>
      <c r="C12" t="s">
        <v>54</v>
      </c>
      <c r="D12" s="32">
        <v>1181017.44</v>
      </c>
      <c r="E12" s="27">
        <f t="shared" si="0"/>
        <v>1232.7948225469729</v>
      </c>
      <c r="F12" s="29">
        <v>9</v>
      </c>
      <c r="G12" s="21">
        <f>'[1]ST. CLOUD'!$B$18</f>
        <v>958</v>
      </c>
      <c r="H12" s="29">
        <v>15</v>
      </c>
    </row>
    <row r="13" spans="1:8" x14ac:dyDescent="0.2">
      <c r="A13" t="s">
        <v>121</v>
      </c>
      <c r="B13">
        <v>709</v>
      </c>
      <c r="C13" t="s">
        <v>53</v>
      </c>
      <c r="D13" s="32">
        <v>409595.1</v>
      </c>
      <c r="E13" s="27">
        <f t="shared" si="0"/>
        <v>1219.0330357142857</v>
      </c>
      <c r="F13" s="29">
        <v>22</v>
      </c>
      <c r="G13" s="21">
        <f>[1]DULUTH!$B$18</f>
        <v>336</v>
      </c>
      <c r="H13" s="29">
        <v>25</v>
      </c>
    </row>
    <row r="14" spans="1:8" x14ac:dyDescent="0.2">
      <c r="A14" s="29" t="s">
        <v>121</v>
      </c>
      <c r="B14" s="29">
        <v>271</v>
      </c>
      <c r="C14" s="50" t="s">
        <v>44</v>
      </c>
      <c r="D14" s="45">
        <v>1969616.91</v>
      </c>
      <c r="E14" s="27">
        <f t="shared" si="0"/>
        <v>1185.0883935018051</v>
      </c>
      <c r="F14" s="29">
        <v>6</v>
      </c>
      <c r="G14" s="21">
        <f>[1]BLOOMINGTON!$B$18</f>
        <v>1662</v>
      </c>
      <c r="H14" s="29">
        <v>6</v>
      </c>
    </row>
    <row r="15" spans="1:8" x14ac:dyDescent="0.2">
      <c r="A15" t="s">
        <v>121</v>
      </c>
      <c r="B15">
        <v>6</v>
      </c>
      <c r="C15" t="s">
        <v>22</v>
      </c>
      <c r="D15" s="32">
        <v>374718.78</v>
      </c>
      <c r="E15" s="27">
        <f t="shared" si="0"/>
        <v>1167.3482242990656</v>
      </c>
      <c r="F15" s="29">
        <v>24</v>
      </c>
      <c r="G15" s="21">
        <f>'[1]SOUTH ST. PAUL'!$B$18</f>
        <v>321</v>
      </c>
      <c r="H15" s="29">
        <v>27</v>
      </c>
    </row>
    <row r="16" spans="1:8" x14ac:dyDescent="0.2">
      <c r="A16" t="s">
        <v>121</v>
      </c>
      <c r="B16">
        <v>100</v>
      </c>
      <c r="C16" t="s">
        <v>27</v>
      </c>
      <c r="D16" s="32">
        <v>845018.23</v>
      </c>
      <c r="E16" s="27">
        <f t="shared" si="0"/>
        <v>1159.1470919067215</v>
      </c>
      <c r="F16" s="29">
        <v>16</v>
      </c>
      <c r="G16" s="21">
        <f>[1]AEOA!$B$18</f>
        <v>729</v>
      </c>
      <c r="H16" s="29">
        <v>17</v>
      </c>
    </row>
    <row r="17" spans="1:8" x14ac:dyDescent="0.2">
      <c r="A17" t="s">
        <v>121</v>
      </c>
      <c r="B17">
        <v>103</v>
      </c>
      <c r="C17" t="s">
        <v>28</v>
      </c>
      <c r="D17" s="32">
        <v>5181938.08</v>
      </c>
      <c r="E17" s="27">
        <f t="shared" si="0"/>
        <v>1157.7162823949955</v>
      </c>
      <c r="F17">
        <v>3</v>
      </c>
      <c r="G17" s="21">
        <f>[1]CORRECTIONS!$B$18</f>
        <v>4476</v>
      </c>
      <c r="H17" s="29">
        <v>3</v>
      </c>
    </row>
    <row r="18" spans="1:8" x14ac:dyDescent="0.2">
      <c r="A18" t="s">
        <v>121</v>
      </c>
      <c r="B18">
        <v>281</v>
      </c>
      <c r="C18" t="s">
        <v>46</v>
      </c>
      <c r="D18" s="32">
        <v>1109312.43</v>
      </c>
      <c r="E18" s="27">
        <f t="shared" si="0"/>
        <v>1155.5337812499999</v>
      </c>
      <c r="F18" s="29">
        <v>13</v>
      </c>
      <c r="G18" s="21">
        <f>[1]ROBBINSDALE!$B$18</f>
        <v>960</v>
      </c>
      <c r="H18" s="29">
        <v>14</v>
      </c>
    </row>
    <row r="19" spans="1:8" x14ac:dyDescent="0.2">
      <c r="A19" t="s">
        <v>121</v>
      </c>
      <c r="B19">
        <v>77</v>
      </c>
      <c r="C19" t="s">
        <v>26</v>
      </c>
      <c r="D19" s="32">
        <v>618243.07999999996</v>
      </c>
      <c r="E19" s="27">
        <f t="shared" si="0"/>
        <v>1147.0187012987012</v>
      </c>
      <c r="F19" s="29">
        <v>19</v>
      </c>
      <c r="G19" s="21">
        <f>[1]MANKATO!$B$18</f>
        <v>539</v>
      </c>
      <c r="H19" s="29">
        <v>21</v>
      </c>
    </row>
    <row r="20" spans="1:8" x14ac:dyDescent="0.2">
      <c r="A20" t="s">
        <v>121</v>
      </c>
      <c r="B20">
        <v>256</v>
      </c>
      <c r="C20" t="s">
        <v>42</v>
      </c>
      <c r="D20" s="32">
        <v>192445</v>
      </c>
      <c r="E20" s="27">
        <f t="shared" si="0"/>
        <v>1132.0294117647059</v>
      </c>
      <c r="F20" s="29">
        <v>31</v>
      </c>
      <c r="G20" s="21">
        <f>'[1]RED WING'!$B$18</f>
        <v>170</v>
      </c>
      <c r="H20" s="29">
        <v>34</v>
      </c>
    </row>
    <row r="21" spans="1:8" x14ac:dyDescent="0.2">
      <c r="A21" t="s">
        <v>121</v>
      </c>
      <c r="B21">
        <v>194</v>
      </c>
      <c r="C21" t="s">
        <v>38</v>
      </c>
      <c r="D21" s="32">
        <v>176898.91</v>
      </c>
      <c r="E21" s="27">
        <f t="shared" si="0"/>
        <v>1119.6133544303798</v>
      </c>
      <c r="F21" s="29">
        <v>33</v>
      </c>
      <c r="G21" s="21">
        <f>[1]LAKEVILLE!$B$18</f>
        <v>158</v>
      </c>
      <c r="H21" s="29">
        <v>35</v>
      </c>
    </row>
    <row r="22" spans="1:8" x14ac:dyDescent="0.2">
      <c r="A22" t="s">
        <v>121</v>
      </c>
      <c r="B22">
        <v>6004</v>
      </c>
      <c r="C22" t="s">
        <v>62</v>
      </c>
      <c r="D22" s="32">
        <v>121693</v>
      </c>
      <c r="E22" s="27">
        <f t="shared" si="0"/>
        <v>1014.1083333333333</v>
      </c>
      <c r="F22" s="29">
        <v>36</v>
      </c>
      <c r="G22" s="21">
        <f>[1]FRESHWATER!$B$18</f>
        <v>120</v>
      </c>
      <c r="H22" s="29">
        <v>40</v>
      </c>
    </row>
    <row r="23" spans="1:8" x14ac:dyDescent="0.2">
      <c r="A23" t="s">
        <v>121</v>
      </c>
      <c r="B23">
        <v>2155</v>
      </c>
      <c r="C23" t="s">
        <v>60</v>
      </c>
      <c r="D23" s="32">
        <v>237864.22</v>
      </c>
      <c r="E23" s="27">
        <f t="shared" si="0"/>
        <v>1096.1484792626727</v>
      </c>
      <c r="F23" s="29">
        <v>29</v>
      </c>
      <c r="G23" s="30">
        <f>[1]WADENA!$B$18</f>
        <v>217</v>
      </c>
      <c r="H23" s="29">
        <v>31</v>
      </c>
    </row>
    <row r="24" spans="1:8" x14ac:dyDescent="0.2">
      <c r="A24" t="s">
        <v>121</v>
      </c>
      <c r="B24">
        <v>535</v>
      </c>
      <c r="C24" t="s">
        <v>49</v>
      </c>
      <c r="D24" s="32">
        <v>1483969.31</v>
      </c>
      <c r="E24" s="27">
        <f t="shared" si="0"/>
        <v>1083.1892773722627</v>
      </c>
      <c r="F24" s="29">
        <v>7</v>
      </c>
      <c r="G24" s="21">
        <f>[1]ROCHESTER!$B$18</f>
        <v>1370</v>
      </c>
      <c r="H24" s="29">
        <v>10</v>
      </c>
    </row>
    <row r="25" spans="1:8" x14ac:dyDescent="0.2">
      <c r="A25" t="s">
        <v>121</v>
      </c>
      <c r="B25">
        <v>113</v>
      </c>
      <c r="C25" t="s">
        <v>32</v>
      </c>
      <c r="D25" s="32">
        <v>91740</v>
      </c>
      <c r="E25" s="27">
        <f t="shared" si="0"/>
        <v>1066.7441860465117</v>
      </c>
      <c r="F25" s="29">
        <v>41</v>
      </c>
      <c r="G25" s="21">
        <f>[1]Walker!$B$18</f>
        <v>86</v>
      </c>
      <c r="H25" s="29">
        <v>43</v>
      </c>
    </row>
    <row r="26" spans="1:8" x14ac:dyDescent="0.2">
      <c r="A26" t="s">
        <v>121</v>
      </c>
      <c r="B26">
        <v>622</v>
      </c>
      <c r="C26" t="s">
        <v>51</v>
      </c>
      <c r="D26" s="32">
        <v>2430706.79</v>
      </c>
      <c r="E26" s="27">
        <f t="shared" si="0"/>
        <v>1029.0883954276037</v>
      </c>
      <c r="F26" s="29">
        <v>5</v>
      </c>
      <c r="G26" s="21">
        <f>'[1]North St. Paul'!$B$18</f>
        <v>2362</v>
      </c>
      <c r="H26" s="29">
        <v>5</v>
      </c>
    </row>
    <row r="27" spans="1:8" x14ac:dyDescent="0.2">
      <c r="A27" t="s">
        <v>121</v>
      </c>
      <c r="B27">
        <v>1</v>
      </c>
      <c r="C27" t="s">
        <v>21</v>
      </c>
      <c r="D27" s="32">
        <v>5310804.8099999996</v>
      </c>
      <c r="E27" s="27">
        <f t="shared" si="0"/>
        <v>1027.8313934584864</v>
      </c>
      <c r="F27" s="29">
        <v>2</v>
      </c>
      <c r="G27" s="21">
        <f>[1]MPLS!$B$18</f>
        <v>5167</v>
      </c>
      <c r="H27" s="29">
        <v>2</v>
      </c>
    </row>
    <row r="28" spans="1:8" x14ac:dyDescent="0.2">
      <c r="A28" s="37"/>
      <c r="B28" s="37"/>
      <c r="C28" s="37" t="s">
        <v>83</v>
      </c>
      <c r="D28" s="38"/>
      <c r="E28" s="39">
        <v>998.53</v>
      </c>
      <c r="F28" s="37"/>
      <c r="G28" s="40"/>
      <c r="H28" s="37"/>
    </row>
    <row r="29" spans="1:8" x14ac:dyDescent="0.2">
      <c r="A29" t="s">
        <v>121</v>
      </c>
      <c r="B29">
        <v>2860</v>
      </c>
      <c r="C29" t="s">
        <v>61</v>
      </c>
      <c r="D29" s="32">
        <v>109164.09</v>
      </c>
      <c r="E29" s="27">
        <f t="shared" ref="E29:E55" si="1">D29/G29</f>
        <v>983.46027027027026</v>
      </c>
      <c r="F29" s="29">
        <v>39</v>
      </c>
      <c r="G29" s="21">
        <f>'[1]BLUE EARTH'!$B$18</f>
        <v>111</v>
      </c>
      <c r="H29" s="29">
        <v>41</v>
      </c>
    </row>
    <row r="30" spans="1:8" x14ac:dyDescent="0.2">
      <c r="A30" t="s">
        <v>121</v>
      </c>
      <c r="B30">
        <v>31</v>
      </c>
      <c r="C30" t="s">
        <v>25</v>
      </c>
      <c r="D30" s="32">
        <v>101000.24</v>
      </c>
      <c r="E30" s="27">
        <f t="shared" si="1"/>
        <v>952.83245283018869</v>
      </c>
      <c r="F30" s="29">
        <v>40</v>
      </c>
      <c r="G30" s="30">
        <f>[1]BEMIDJI!$B$18</f>
        <v>106</v>
      </c>
      <c r="H30" s="29">
        <v>42</v>
      </c>
    </row>
    <row r="31" spans="1:8" x14ac:dyDescent="0.2">
      <c r="A31" t="s">
        <v>121</v>
      </c>
      <c r="B31">
        <v>928</v>
      </c>
      <c r="C31" t="s">
        <v>58</v>
      </c>
      <c r="D31" s="32">
        <v>378372.64</v>
      </c>
      <c r="E31" s="27">
        <f t="shared" si="1"/>
        <v>948.30235588972437</v>
      </c>
      <c r="F31" s="29">
        <v>23</v>
      </c>
      <c r="G31" s="21">
        <f>[1]NWECSU!$B$18</f>
        <v>399</v>
      </c>
      <c r="H31" s="29">
        <v>22</v>
      </c>
    </row>
    <row r="32" spans="1:8" x14ac:dyDescent="0.2">
      <c r="A32" t="s">
        <v>121</v>
      </c>
      <c r="B32">
        <v>206</v>
      </c>
      <c r="C32" t="s">
        <v>41</v>
      </c>
      <c r="D32" s="32">
        <v>295417.71999999997</v>
      </c>
      <c r="E32" s="27">
        <f t="shared" si="1"/>
        <v>940.82076433121006</v>
      </c>
      <c r="F32" s="29">
        <v>28</v>
      </c>
      <c r="G32" s="21">
        <f>[1]ALEX!$B$18</f>
        <v>314</v>
      </c>
      <c r="H32" s="29">
        <v>28</v>
      </c>
    </row>
    <row r="33" spans="1:8" x14ac:dyDescent="0.2">
      <c r="A33" t="s">
        <v>121</v>
      </c>
      <c r="B33">
        <v>11</v>
      </c>
      <c r="C33" s="33" t="s">
        <v>23</v>
      </c>
      <c r="D33" s="32">
        <v>2828130.5</v>
      </c>
      <c r="E33" s="27">
        <f t="shared" si="1"/>
        <v>938.95434926958831</v>
      </c>
      <c r="F33" s="29">
        <v>4</v>
      </c>
      <c r="G33" s="21">
        <f>[1]ANOKA!$B$18</f>
        <v>3012</v>
      </c>
      <c r="H33" s="29">
        <v>4</v>
      </c>
    </row>
    <row r="34" spans="1:8" x14ac:dyDescent="0.2">
      <c r="A34" t="s">
        <v>121</v>
      </c>
      <c r="B34">
        <v>279</v>
      </c>
      <c r="C34" t="s">
        <v>45</v>
      </c>
      <c r="D34" s="32">
        <v>1147121.22</v>
      </c>
      <c r="E34" s="27">
        <f t="shared" si="1"/>
        <v>936.42548571428574</v>
      </c>
      <c r="F34" s="29">
        <v>11</v>
      </c>
      <c r="G34" s="21">
        <f>[1]OSSEO!$B$18</f>
        <v>1225</v>
      </c>
      <c r="H34" s="29">
        <v>11</v>
      </c>
    </row>
    <row r="35" spans="1:8" x14ac:dyDescent="0.2">
      <c r="A35" t="s">
        <v>121</v>
      </c>
      <c r="B35">
        <v>152</v>
      </c>
      <c r="C35" t="s">
        <v>81</v>
      </c>
      <c r="D35" s="32">
        <v>348649.03</v>
      </c>
      <c r="E35" s="27">
        <f t="shared" si="1"/>
        <v>924.79848806366056</v>
      </c>
      <c r="F35" s="29">
        <v>25</v>
      </c>
      <c r="G35" s="21">
        <f>[1]MOORHEAD!$B$18</f>
        <v>377</v>
      </c>
      <c r="H35" s="29">
        <v>23</v>
      </c>
    </row>
    <row r="36" spans="1:8" x14ac:dyDescent="0.2">
      <c r="A36" t="s">
        <v>121</v>
      </c>
      <c r="B36">
        <v>625</v>
      </c>
      <c r="C36" t="s">
        <v>52</v>
      </c>
      <c r="D36" s="32">
        <v>7578391.8300000001</v>
      </c>
      <c r="E36" s="27">
        <f t="shared" si="1"/>
        <v>924.30684595682396</v>
      </c>
      <c r="F36" s="29">
        <v>1</v>
      </c>
      <c r="G36" s="21">
        <f>'[1]ST. PAUL'!$B$18</f>
        <v>8199</v>
      </c>
      <c r="H36" s="29">
        <v>1</v>
      </c>
    </row>
    <row r="37" spans="1:8" x14ac:dyDescent="0.2">
      <c r="A37" s="29" t="s">
        <v>121</v>
      </c>
      <c r="B37" s="29">
        <v>2397</v>
      </c>
      <c r="C37" s="29" t="s">
        <v>82</v>
      </c>
      <c r="D37" s="45">
        <v>335461.76000000001</v>
      </c>
      <c r="E37" s="27">
        <f t="shared" si="1"/>
        <v>899.36128686327083</v>
      </c>
      <c r="F37" s="29">
        <v>26</v>
      </c>
      <c r="G37" s="21">
        <f>[1]LESUEUR!$B$18</f>
        <v>373</v>
      </c>
      <c r="H37" s="29">
        <v>24</v>
      </c>
    </row>
    <row r="38" spans="1:8" x14ac:dyDescent="0.2">
      <c r="A38" t="s">
        <v>121</v>
      </c>
      <c r="B38">
        <v>882</v>
      </c>
      <c r="C38" t="s">
        <v>57</v>
      </c>
      <c r="D38" s="32">
        <v>922788.37</v>
      </c>
      <c r="E38" s="27">
        <f t="shared" si="1"/>
        <v>894.17477713178289</v>
      </c>
      <c r="F38" s="29">
        <v>15</v>
      </c>
      <c r="G38" s="21">
        <f>[1]MONTICELLO!$B$18</f>
        <v>1032</v>
      </c>
      <c r="H38" s="29">
        <v>12</v>
      </c>
    </row>
    <row r="39" spans="1:8" x14ac:dyDescent="0.2">
      <c r="A39" t="s">
        <v>121</v>
      </c>
      <c r="B39">
        <v>347</v>
      </c>
      <c r="C39" t="s">
        <v>47</v>
      </c>
      <c r="D39" s="32">
        <v>599422.03</v>
      </c>
      <c r="E39" s="27">
        <f t="shared" si="1"/>
        <v>890.67166419019316</v>
      </c>
      <c r="F39" s="29">
        <v>20</v>
      </c>
      <c r="G39" s="21">
        <f>[1]WILLMAR!$B$18</f>
        <v>673</v>
      </c>
      <c r="H39" s="29">
        <v>18</v>
      </c>
    </row>
    <row r="40" spans="1:8" x14ac:dyDescent="0.2">
      <c r="A40" t="s">
        <v>121</v>
      </c>
      <c r="B40">
        <v>191</v>
      </c>
      <c r="C40" t="s">
        <v>36</v>
      </c>
      <c r="D40" s="32">
        <v>498148.83</v>
      </c>
      <c r="E40" s="27">
        <f t="shared" si="1"/>
        <v>884.81142095914743</v>
      </c>
      <c r="F40" s="29">
        <v>21</v>
      </c>
      <c r="G40" s="21">
        <f>[1]BURNSVILLE!$B$18</f>
        <v>563</v>
      </c>
      <c r="H40" s="29">
        <v>20</v>
      </c>
    </row>
    <row r="41" spans="1:8" x14ac:dyDescent="0.2">
      <c r="A41" t="s">
        <v>121</v>
      </c>
      <c r="B41">
        <v>22</v>
      </c>
      <c r="C41" t="s">
        <v>24</v>
      </c>
      <c r="D41" s="32">
        <v>115102.94</v>
      </c>
      <c r="E41" s="27">
        <f t="shared" si="1"/>
        <v>852.61437037037035</v>
      </c>
      <c r="F41" s="29">
        <v>38</v>
      </c>
      <c r="G41" s="21">
        <f>'[1]DET LAKES'!$B$18</f>
        <v>135</v>
      </c>
      <c r="H41" s="29">
        <v>37</v>
      </c>
    </row>
    <row r="42" spans="1:8" x14ac:dyDescent="0.2">
      <c r="A42" t="s">
        <v>121</v>
      </c>
      <c r="B42">
        <v>413</v>
      </c>
      <c r="C42" t="s">
        <v>48</v>
      </c>
      <c r="D42" s="32">
        <v>1321591.03</v>
      </c>
      <c r="E42" s="27">
        <f t="shared" si="1"/>
        <v>849.89776848874601</v>
      </c>
      <c r="F42" s="29">
        <v>8</v>
      </c>
      <c r="G42" s="21">
        <f>[1]MARSHALL!$B$18</f>
        <v>1555</v>
      </c>
      <c r="H42" s="29">
        <v>7</v>
      </c>
    </row>
    <row r="43" spans="1:8" x14ac:dyDescent="0.2">
      <c r="A43" t="s">
        <v>121</v>
      </c>
      <c r="B43">
        <v>196</v>
      </c>
      <c r="C43" t="s">
        <v>39</v>
      </c>
      <c r="D43" s="32">
        <v>841341.53</v>
      </c>
      <c r="E43" s="27">
        <f t="shared" si="1"/>
        <v>847.27243705941589</v>
      </c>
      <c r="F43" s="29">
        <v>17</v>
      </c>
      <c r="G43" s="21">
        <f>[1]ROSEMOUNT!$B$18</f>
        <v>993</v>
      </c>
      <c r="H43" s="29">
        <v>13</v>
      </c>
    </row>
    <row r="44" spans="1:8" x14ac:dyDescent="0.2">
      <c r="A44" t="s">
        <v>121</v>
      </c>
      <c r="B44">
        <v>761</v>
      </c>
      <c r="C44" t="s">
        <v>55</v>
      </c>
      <c r="D44" s="32">
        <v>1159022.76</v>
      </c>
      <c r="E44" s="27">
        <f t="shared" si="1"/>
        <v>1568.3663870094722</v>
      </c>
      <c r="F44" s="29">
        <v>10</v>
      </c>
      <c r="G44" s="21">
        <f>[1]OWATONNA!$C$35</f>
        <v>739</v>
      </c>
      <c r="H44" s="29">
        <v>9</v>
      </c>
    </row>
    <row r="45" spans="1:8" x14ac:dyDescent="0.2">
      <c r="A45" t="s">
        <v>121</v>
      </c>
      <c r="B45">
        <v>270</v>
      </c>
      <c r="C45" t="s">
        <v>43</v>
      </c>
      <c r="D45" s="32">
        <v>1140852.98</v>
      </c>
      <c r="E45" s="27">
        <f t="shared" si="1"/>
        <v>744.68210182767621</v>
      </c>
      <c r="F45" s="29">
        <v>12</v>
      </c>
      <c r="G45" s="21">
        <f>[1]HOPKINS!$B$18</f>
        <v>1532</v>
      </c>
      <c r="H45" s="29">
        <v>8</v>
      </c>
    </row>
    <row r="46" spans="1:8" x14ac:dyDescent="0.2">
      <c r="A46" t="s">
        <v>121</v>
      </c>
      <c r="B46">
        <v>4102</v>
      </c>
      <c r="C46" t="s">
        <v>79</v>
      </c>
      <c r="D46" s="32">
        <v>207492.39</v>
      </c>
      <c r="E46" s="27">
        <f t="shared" si="1"/>
        <v>735.78861702127665</v>
      </c>
      <c r="F46" s="29">
        <v>30</v>
      </c>
      <c r="G46" s="30">
        <f>'[1]MN Internship'!$B$18</f>
        <v>282</v>
      </c>
      <c r="H46" s="29">
        <v>29</v>
      </c>
    </row>
    <row r="47" spans="1:8" x14ac:dyDescent="0.2">
      <c r="A47" t="s">
        <v>121</v>
      </c>
      <c r="B47">
        <v>115</v>
      </c>
      <c r="C47" t="s">
        <v>34</v>
      </c>
      <c r="D47" s="32">
        <v>621837.80000000005</v>
      </c>
      <c r="E47" s="27">
        <f t="shared" si="1"/>
        <v>670.80668824163979</v>
      </c>
      <c r="F47" s="29">
        <v>18</v>
      </c>
      <c r="G47" s="21">
        <f>'[1]LINCOLN ENG'!$B$18</f>
        <v>927</v>
      </c>
      <c r="H47" s="29">
        <v>16</v>
      </c>
    </row>
    <row r="48" spans="1:8" x14ac:dyDescent="0.2">
      <c r="A48" t="s">
        <v>121</v>
      </c>
      <c r="B48">
        <v>544</v>
      </c>
      <c r="C48" t="s">
        <v>50</v>
      </c>
      <c r="D48" s="32">
        <v>81504.19</v>
      </c>
      <c r="E48" s="27">
        <f t="shared" si="1"/>
        <v>626.95530769230766</v>
      </c>
      <c r="F48" s="29">
        <v>42</v>
      </c>
      <c r="G48" s="21">
        <f>'[1]Fergus Falls'!$B$18</f>
        <v>130</v>
      </c>
      <c r="H48" s="29">
        <v>38</v>
      </c>
    </row>
    <row r="49" spans="1:8" x14ac:dyDescent="0.2">
      <c r="A49" t="s">
        <v>121</v>
      </c>
      <c r="B49">
        <v>200</v>
      </c>
      <c r="C49" t="s">
        <v>40</v>
      </c>
      <c r="D49" s="32">
        <v>166652.87</v>
      </c>
      <c r="E49" s="27">
        <f t="shared" si="1"/>
        <v>590.96762411347515</v>
      </c>
      <c r="F49" s="29">
        <v>34</v>
      </c>
      <c r="G49" s="21">
        <f>[1]HASTINGS!$B$18</f>
        <v>282</v>
      </c>
      <c r="H49" s="29">
        <v>30</v>
      </c>
    </row>
    <row r="50" spans="1:8" x14ac:dyDescent="0.2">
      <c r="A50" t="s">
        <v>121</v>
      </c>
      <c r="B50">
        <v>181</v>
      </c>
      <c r="C50" t="s">
        <v>35</v>
      </c>
      <c r="D50" s="32">
        <v>44143</v>
      </c>
      <c r="E50" s="27">
        <f t="shared" si="1"/>
        <v>588.57333333333338</v>
      </c>
      <c r="F50" s="29">
        <v>43</v>
      </c>
      <c r="G50" s="21">
        <f>[1]BRAINERD!$B$18</f>
        <v>75</v>
      </c>
      <c r="H50" s="29">
        <v>45</v>
      </c>
    </row>
    <row r="51" spans="1:8" x14ac:dyDescent="0.2">
      <c r="A51" t="s">
        <v>121</v>
      </c>
      <c r="B51">
        <v>115</v>
      </c>
      <c r="C51" t="s">
        <v>33</v>
      </c>
      <c r="D51" s="32">
        <v>43677.75</v>
      </c>
      <c r="E51" s="27">
        <f t="shared" si="1"/>
        <v>582.37</v>
      </c>
      <c r="F51" s="29">
        <v>44</v>
      </c>
      <c r="G51" s="21">
        <f>'[1]CASS LAKE'!$B$18</f>
        <v>75</v>
      </c>
      <c r="H51" s="29">
        <v>46</v>
      </c>
    </row>
    <row r="52" spans="1:8" x14ac:dyDescent="0.2">
      <c r="A52" t="s">
        <v>121</v>
      </c>
      <c r="B52">
        <v>111</v>
      </c>
      <c r="C52" t="s">
        <v>31</v>
      </c>
      <c r="D52" s="32">
        <v>32605.7</v>
      </c>
      <c r="E52" s="27">
        <f t="shared" si="1"/>
        <v>418.0217948717949</v>
      </c>
      <c r="F52" s="29">
        <v>46</v>
      </c>
      <c r="G52" s="21">
        <f>'[1]WHITE EARTH'!$B$18</f>
        <v>78</v>
      </c>
      <c r="H52" s="29">
        <v>44</v>
      </c>
    </row>
    <row r="53" spans="1:8" x14ac:dyDescent="0.2">
      <c r="A53" t="s">
        <v>121</v>
      </c>
      <c r="B53">
        <v>105</v>
      </c>
      <c r="C53" t="s">
        <v>29</v>
      </c>
      <c r="D53" s="32">
        <v>118753.16</v>
      </c>
      <c r="E53" s="27">
        <f t="shared" si="1"/>
        <v>363.15951070336394</v>
      </c>
      <c r="F53" s="29">
        <v>37</v>
      </c>
      <c r="G53" s="21">
        <f>'[1]TRI CTY'!$B$18</f>
        <v>327</v>
      </c>
      <c r="H53" s="29">
        <v>26</v>
      </c>
    </row>
    <row r="54" spans="1:8" x14ac:dyDescent="0.2">
      <c r="A54" t="s">
        <v>121</v>
      </c>
      <c r="B54">
        <v>38</v>
      </c>
      <c r="C54" t="s">
        <v>77</v>
      </c>
      <c r="D54" s="32">
        <v>31995.13</v>
      </c>
      <c r="E54" s="27">
        <f t="shared" si="1"/>
        <v>216.18331081081081</v>
      </c>
      <c r="F54" s="29">
        <v>47</v>
      </c>
      <c r="G54" s="30">
        <f>'[1]Red Lake'!$B$18</f>
        <v>148</v>
      </c>
      <c r="H54" s="29">
        <v>36</v>
      </c>
    </row>
    <row r="55" spans="1:8" x14ac:dyDescent="0.2">
      <c r="A55" t="s">
        <v>121</v>
      </c>
      <c r="B55">
        <v>107</v>
      </c>
      <c r="C55" t="s">
        <v>30</v>
      </c>
      <c r="D55" s="32">
        <v>43224</v>
      </c>
      <c r="E55" s="27">
        <f t="shared" si="1"/>
        <v>199.18894009216589</v>
      </c>
      <c r="F55" s="29">
        <v>45</v>
      </c>
      <c r="G55" s="21">
        <f>'[1]AMER IND'!$B$18</f>
        <v>217</v>
      </c>
      <c r="H55" s="29">
        <v>32</v>
      </c>
    </row>
    <row r="56" spans="1:8" x14ac:dyDescent="0.2">
      <c r="D56" s="32"/>
      <c r="E56" s="27"/>
      <c r="G56" s="21"/>
    </row>
    <row r="57" spans="1:8" x14ac:dyDescent="0.2">
      <c r="D57" s="32"/>
      <c r="E57" s="27"/>
      <c r="G57" s="21"/>
      <c r="H57" s="29"/>
    </row>
    <row r="59" spans="1:8" x14ac:dyDescent="0.2">
      <c r="D59" s="32"/>
      <c r="E59" s="27"/>
      <c r="G59" s="21"/>
      <c r="H59" s="29"/>
    </row>
    <row r="60" spans="1:8" x14ac:dyDescent="0.2">
      <c r="D60" s="32"/>
      <c r="E60" s="27"/>
      <c r="G60" s="21"/>
    </row>
    <row r="61" spans="1:8" x14ac:dyDescent="0.2">
      <c r="D61" s="32"/>
      <c r="E61" s="27"/>
      <c r="G61" s="21"/>
    </row>
  </sheetData>
  <sortState ref="A8:H55">
    <sortCondition descending="1" ref="E8:E55"/>
  </sortState>
  <pageMargins left="0.75" right="0.75" top="1" bottom="1" header="0.5" footer="0.5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zoomScale="75" zoomScaleNormal="75" workbookViewId="0">
      <selection activeCell="J35" sqref="J35"/>
    </sheetView>
  </sheetViews>
  <sheetFormatPr defaultRowHeight="12.75" x14ac:dyDescent="0.2"/>
  <cols>
    <col min="1" max="1" width="6.42578125" customWidth="1"/>
    <col min="2" max="2" width="8.85546875" customWidth="1"/>
    <col min="3" max="3" width="42" customWidth="1"/>
    <col min="4" max="4" width="12.28515625" customWidth="1"/>
    <col min="5" max="5" width="12.42578125" customWidth="1"/>
    <col min="6" max="6" width="13.85546875" customWidth="1"/>
  </cols>
  <sheetData>
    <row r="1" spans="1:6" ht="18.75" x14ac:dyDescent="0.3">
      <c r="A1" s="22" t="s">
        <v>120</v>
      </c>
    </row>
    <row r="2" spans="1:6" ht="18.75" x14ac:dyDescent="0.3">
      <c r="A2" s="8" t="s">
        <v>65</v>
      </c>
    </row>
    <row r="3" spans="1:6" ht="15.75" x14ac:dyDescent="0.25">
      <c r="D3" s="23" t="s">
        <v>66</v>
      </c>
      <c r="E3" s="17"/>
      <c r="F3" s="17"/>
    </row>
    <row r="4" spans="1:6" x14ac:dyDescent="0.2">
      <c r="D4" s="24" t="s">
        <v>16</v>
      </c>
      <c r="E4" s="24" t="s">
        <v>67</v>
      </c>
      <c r="F4" s="24" t="s">
        <v>16</v>
      </c>
    </row>
    <row r="5" spans="1:6" x14ac:dyDescent="0.2">
      <c r="A5" s="16" t="s">
        <v>11</v>
      </c>
      <c r="B5" s="17" t="s">
        <v>12</v>
      </c>
      <c r="C5" s="17"/>
      <c r="D5" s="24" t="s">
        <v>68</v>
      </c>
      <c r="E5" s="24" t="s">
        <v>69</v>
      </c>
      <c r="F5" s="24" t="s">
        <v>64</v>
      </c>
    </row>
    <row r="6" spans="1:6" x14ac:dyDescent="0.2">
      <c r="A6" s="18" t="s">
        <v>15</v>
      </c>
      <c r="B6" s="18" t="s">
        <v>16</v>
      </c>
      <c r="C6" s="18" t="s">
        <v>17</v>
      </c>
      <c r="D6" s="25" t="s">
        <v>70</v>
      </c>
      <c r="E6" s="25" t="s">
        <v>71</v>
      </c>
      <c r="F6" s="25" t="s">
        <v>72</v>
      </c>
    </row>
    <row r="7" spans="1:6" x14ac:dyDescent="0.2">
      <c r="A7" s="31" t="s">
        <v>121</v>
      </c>
      <c r="B7">
        <v>2860</v>
      </c>
      <c r="C7" t="s">
        <v>61</v>
      </c>
      <c r="D7" s="21">
        <f>'[1]BLUE EARTH'!$G$20</f>
        <v>107</v>
      </c>
      <c r="E7" s="26">
        <f>'[1]BLUE EARTH'!$G$22</f>
        <v>0.74766355140186913</v>
      </c>
      <c r="F7">
        <v>39</v>
      </c>
    </row>
    <row r="8" spans="1:6" x14ac:dyDescent="0.2">
      <c r="A8" s="31" t="s">
        <v>121</v>
      </c>
      <c r="B8">
        <v>2155</v>
      </c>
      <c r="C8" t="s">
        <v>60</v>
      </c>
      <c r="D8" s="21">
        <f>[1]WADENA!$G$20</f>
        <v>198</v>
      </c>
      <c r="E8" s="26">
        <f>[1]WADENA!$G$22</f>
        <v>0.71717171717171713</v>
      </c>
      <c r="F8">
        <v>32</v>
      </c>
    </row>
    <row r="9" spans="1:6" x14ac:dyDescent="0.2">
      <c r="A9" s="31" t="s">
        <v>121</v>
      </c>
      <c r="B9">
        <v>113</v>
      </c>
      <c r="C9" t="s">
        <v>32</v>
      </c>
      <c r="D9" s="21">
        <f>[1]Walker!$G$20</f>
        <v>81</v>
      </c>
      <c r="E9" s="26">
        <f>[1]Walker!$G$22</f>
        <v>0.69135802469135799</v>
      </c>
      <c r="F9">
        <v>42</v>
      </c>
    </row>
    <row r="10" spans="1:6" x14ac:dyDescent="0.2">
      <c r="A10" s="31" t="s">
        <v>121</v>
      </c>
      <c r="B10">
        <v>115</v>
      </c>
      <c r="C10" t="s">
        <v>33</v>
      </c>
      <c r="D10" s="21">
        <f>'[1]CASS LAKE'!$G$20</f>
        <v>66</v>
      </c>
      <c r="E10" s="26">
        <f>'[1]CASS LAKE'!$G$22</f>
        <v>0.68181818181818177</v>
      </c>
      <c r="F10">
        <v>46</v>
      </c>
    </row>
    <row r="11" spans="1:6" x14ac:dyDescent="0.2">
      <c r="A11" s="31" t="s">
        <v>121</v>
      </c>
      <c r="B11">
        <v>107</v>
      </c>
      <c r="C11" t="s">
        <v>30</v>
      </c>
      <c r="D11" s="51">
        <f>'[1]AMER IND'!$G$20</f>
        <v>217</v>
      </c>
      <c r="E11" s="26">
        <f>'[1]AMER IND'!$G$22</f>
        <v>0.67281105990783407</v>
      </c>
      <c r="F11">
        <v>31</v>
      </c>
    </row>
    <row r="12" spans="1:6" x14ac:dyDescent="0.2">
      <c r="A12" s="31" t="s">
        <v>121</v>
      </c>
      <c r="B12">
        <v>256</v>
      </c>
      <c r="C12" t="s">
        <v>42</v>
      </c>
      <c r="D12" s="21">
        <f>'[1]RED WING'!$G$20</f>
        <v>156</v>
      </c>
      <c r="E12" s="26">
        <f>'[1]RED WING'!$G$22</f>
        <v>0.64102564102564108</v>
      </c>
      <c r="F12">
        <v>34</v>
      </c>
    </row>
    <row r="13" spans="1:6" x14ac:dyDescent="0.2">
      <c r="A13" s="31" t="s">
        <v>121</v>
      </c>
      <c r="B13">
        <v>181</v>
      </c>
      <c r="C13" t="s">
        <v>35</v>
      </c>
      <c r="D13" s="21">
        <f>[1]BRAINERD!$G$20</f>
        <v>64</v>
      </c>
      <c r="E13" s="26">
        <f>[1]BRAINERD!$G$22</f>
        <v>0.609375</v>
      </c>
      <c r="F13">
        <v>47</v>
      </c>
    </row>
    <row r="14" spans="1:6" x14ac:dyDescent="0.2">
      <c r="A14" s="31" t="s">
        <v>121</v>
      </c>
      <c r="B14">
        <v>930</v>
      </c>
      <c r="C14" t="s">
        <v>59</v>
      </c>
      <c r="D14" s="21">
        <f>'[1]CARVER SCOTT'!$G$20</f>
        <v>664</v>
      </c>
      <c r="E14" s="26">
        <f>'[1]CARVER SCOTT'!$G$22</f>
        <v>0.60542168674698793</v>
      </c>
      <c r="F14">
        <v>17</v>
      </c>
    </row>
    <row r="15" spans="1:6" x14ac:dyDescent="0.2">
      <c r="A15" s="31" t="s">
        <v>121</v>
      </c>
      <c r="B15">
        <v>6004</v>
      </c>
      <c r="C15" t="s">
        <v>62</v>
      </c>
      <c r="D15" s="21">
        <f>[1]FRESHWATER!$G$20</f>
        <v>113</v>
      </c>
      <c r="E15" s="26">
        <f>[1]FRESHWATER!$G$22</f>
        <v>0.60176991150442483</v>
      </c>
      <c r="F15">
        <v>37</v>
      </c>
    </row>
    <row r="16" spans="1:6" x14ac:dyDescent="0.2">
      <c r="A16" s="31" t="s">
        <v>121</v>
      </c>
      <c r="B16">
        <v>100</v>
      </c>
      <c r="C16" t="s">
        <v>27</v>
      </c>
      <c r="D16" s="21">
        <f>[1]AEOA!$G$20</f>
        <v>659</v>
      </c>
      <c r="E16" s="26">
        <f>[1]AEOA!$G$22</f>
        <v>0.59332321699544766</v>
      </c>
      <c r="F16">
        <v>18</v>
      </c>
    </row>
    <row r="17" spans="1:6" x14ac:dyDescent="0.2">
      <c r="A17" s="31" t="s">
        <v>121</v>
      </c>
      <c r="B17">
        <v>6</v>
      </c>
      <c r="C17" t="s">
        <v>22</v>
      </c>
      <c r="D17" s="21">
        <f>'[1]SOUTH ST. PAUL'!$G$20</f>
        <v>298</v>
      </c>
      <c r="E17" s="26">
        <f>'[1]SOUTH ST. PAUL'!$G$22</f>
        <v>0.58053691275167785</v>
      </c>
      <c r="F17" s="29">
        <v>26</v>
      </c>
    </row>
    <row r="18" spans="1:6" x14ac:dyDescent="0.2">
      <c r="A18" s="29" t="s">
        <v>121</v>
      </c>
      <c r="B18" s="29">
        <v>111</v>
      </c>
      <c r="C18" s="29" t="s">
        <v>31</v>
      </c>
      <c r="D18" s="30">
        <f>'[1]WHITE EARTH'!$G$20</f>
        <v>74</v>
      </c>
      <c r="E18" s="41">
        <f>'[1]WHITE EARTH'!$G$22</f>
        <v>0.56756756756756754</v>
      </c>
      <c r="F18">
        <v>43</v>
      </c>
    </row>
    <row r="19" spans="1:6" x14ac:dyDescent="0.2">
      <c r="A19" s="52" t="s">
        <v>121</v>
      </c>
      <c r="B19" s="29">
        <v>761</v>
      </c>
      <c r="C19" s="29" t="s">
        <v>55</v>
      </c>
      <c r="D19" s="30">
        <f>[1]OWATONNA!$G$31</f>
        <v>1250</v>
      </c>
      <c r="E19" s="41">
        <f>[1]OWATONNA!$G$33</f>
        <v>0.56479999999999997</v>
      </c>
      <c r="F19">
        <v>9</v>
      </c>
    </row>
    <row r="20" spans="1:6" x14ac:dyDescent="0.2">
      <c r="A20" s="31" t="s">
        <v>121</v>
      </c>
      <c r="B20">
        <v>206</v>
      </c>
      <c r="C20" t="s">
        <v>41</v>
      </c>
      <c r="D20" s="21">
        <f>[1]ALEX!$G$20</f>
        <v>256</v>
      </c>
      <c r="E20" s="26">
        <f>[1]ALEX!$G$22</f>
        <v>0.5625</v>
      </c>
      <c r="F20">
        <v>29</v>
      </c>
    </row>
    <row r="21" spans="1:6" x14ac:dyDescent="0.2">
      <c r="A21" s="31" t="s">
        <v>121</v>
      </c>
      <c r="B21">
        <v>928</v>
      </c>
      <c r="C21" t="s">
        <v>58</v>
      </c>
      <c r="D21" s="21">
        <f>[1]NWECSU!$G$20</f>
        <v>378</v>
      </c>
      <c r="E21" s="26">
        <f>[1]NWECSU!$G$22</f>
        <v>0.56084656084656082</v>
      </c>
      <c r="F21">
        <v>22</v>
      </c>
    </row>
    <row r="22" spans="1:6" x14ac:dyDescent="0.2">
      <c r="A22" s="31" t="s">
        <v>121</v>
      </c>
      <c r="B22">
        <v>271</v>
      </c>
      <c r="C22" t="s">
        <v>44</v>
      </c>
      <c r="D22" s="21">
        <f>[1]BLOOMINGTON!$G$20</f>
        <v>1523</v>
      </c>
      <c r="E22" s="26">
        <f>[1]BLOOMINGTON!$G$22</f>
        <v>0.55810899540380832</v>
      </c>
      <c r="F22">
        <v>6</v>
      </c>
    </row>
    <row r="23" spans="1:6" x14ac:dyDescent="0.2">
      <c r="A23" s="31" t="s">
        <v>121</v>
      </c>
      <c r="B23">
        <v>279</v>
      </c>
      <c r="C23" t="s">
        <v>45</v>
      </c>
      <c r="D23" s="21">
        <f>[1]OSSEO!$G$20</f>
        <v>1195</v>
      </c>
      <c r="E23" s="26">
        <f>[1]OSSEO!$G$22</f>
        <v>0.55481171548117159</v>
      </c>
      <c r="F23">
        <v>10</v>
      </c>
    </row>
    <row r="24" spans="1:6" x14ac:dyDescent="0.2">
      <c r="A24" s="31" t="s">
        <v>121</v>
      </c>
      <c r="B24">
        <v>11</v>
      </c>
      <c r="C24" t="s">
        <v>23</v>
      </c>
      <c r="D24" s="21">
        <f>[1]ANOKA!$G$20</f>
        <v>2817</v>
      </c>
      <c r="E24" s="26">
        <f>[1]ANOKA!$G$22</f>
        <v>0.55165069222577212</v>
      </c>
      <c r="F24">
        <v>4</v>
      </c>
    </row>
    <row r="25" spans="1:6" x14ac:dyDescent="0.2">
      <c r="A25" s="31" t="s">
        <v>121</v>
      </c>
      <c r="B25">
        <v>833</v>
      </c>
      <c r="C25" t="s">
        <v>56</v>
      </c>
      <c r="D25" s="21">
        <f>'[1]SOUTH WAS CTY'!$G$20</f>
        <v>181</v>
      </c>
      <c r="E25" s="26">
        <f>'[1]SOUTH WAS CTY'!$G$22</f>
        <v>0.54696132596685088</v>
      </c>
      <c r="F25">
        <v>33</v>
      </c>
    </row>
    <row r="26" spans="1:6" x14ac:dyDescent="0.2">
      <c r="A26" s="31" t="s">
        <v>121</v>
      </c>
      <c r="B26">
        <v>347</v>
      </c>
      <c r="C26" t="s">
        <v>47</v>
      </c>
      <c r="D26" s="21">
        <f>[1]WILLMAR!$G$20</f>
        <v>642</v>
      </c>
      <c r="E26" s="26">
        <f>[1]WILLMAR!$G$22</f>
        <v>0.53426791277258567</v>
      </c>
      <c r="F26">
        <v>19</v>
      </c>
    </row>
    <row r="27" spans="1:6" x14ac:dyDescent="0.2">
      <c r="A27" s="31" t="s">
        <v>121</v>
      </c>
      <c r="B27">
        <v>544</v>
      </c>
      <c r="C27" t="s">
        <v>50</v>
      </c>
      <c r="D27" s="21">
        <f>'[1]Fergus Falls'!$G$20</f>
        <v>104</v>
      </c>
      <c r="E27" s="26">
        <f>'[1]Fergus Falls'!$G$22</f>
        <v>0.52884615384615385</v>
      </c>
      <c r="F27">
        <v>41</v>
      </c>
    </row>
    <row r="28" spans="1:6" x14ac:dyDescent="0.2">
      <c r="A28" s="31" t="s">
        <v>121</v>
      </c>
      <c r="B28">
        <v>115</v>
      </c>
      <c r="C28" t="s">
        <v>34</v>
      </c>
      <c r="D28" s="21">
        <f>'[1]LINCOLN ENG'!$G$20</f>
        <v>902</v>
      </c>
      <c r="E28" s="26">
        <f>'[1]LINCOLN ENG'!$G$22</f>
        <v>0.5254988913525499</v>
      </c>
      <c r="F28">
        <v>13</v>
      </c>
    </row>
    <row r="29" spans="1:6" x14ac:dyDescent="0.2">
      <c r="A29" s="31" t="s">
        <v>121</v>
      </c>
      <c r="B29">
        <v>196</v>
      </c>
      <c r="C29" t="s">
        <v>39</v>
      </c>
      <c r="D29" s="21">
        <f>[1]ROSEMOUNT!$G$20</f>
        <v>909</v>
      </c>
      <c r="E29" s="26">
        <f>[1]ROSEMOUNT!$G$22</f>
        <v>0.52475247524752477</v>
      </c>
      <c r="F29">
        <v>12</v>
      </c>
    </row>
    <row r="30" spans="1:6" x14ac:dyDescent="0.2">
      <c r="A30" s="31" t="s">
        <v>121</v>
      </c>
      <c r="B30">
        <v>882</v>
      </c>
      <c r="C30" t="s">
        <v>57</v>
      </c>
      <c r="D30" s="21">
        <f>[1]MONTICELLO!$G$20</f>
        <v>835</v>
      </c>
      <c r="E30" s="26">
        <f>[1]MONTICELLO!$G$22</f>
        <v>0.5245508982035928</v>
      </c>
      <c r="F30">
        <v>16</v>
      </c>
    </row>
    <row r="31" spans="1:6" x14ac:dyDescent="0.2">
      <c r="A31" s="31" t="s">
        <v>121</v>
      </c>
      <c r="B31">
        <v>281</v>
      </c>
      <c r="C31" t="s">
        <v>46</v>
      </c>
      <c r="D31" s="21">
        <f>[1]ROBBINSDALE!$G$20</f>
        <v>884</v>
      </c>
      <c r="E31" s="26">
        <f>[1]ROBBINSDALE!$G$22</f>
        <v>0.51696832579185525</v>
      </c>
      <c r="F31">
        <v>14</v>
      </c>
    </row>
    <row r="32" spans="1:6" x14ac:dyDescent="0.2">
      <c r="A32" s="31" t="s">
        <v>121</v>
      </c>
      <c r="B32">
        <v>709</v>
      </c>
      <c r="C32" t="s">
        <v>53</v>
      </c>
      <c r="D32" s="21">
        <f>[1]DULUTH!$G$20</f>
        <v>269</v>
      </c>
      <c r="E32" s="26">
        <f>[1]DULUTH!$G$22</f>
        <v>0.51672862453531598</v>
      </c>
      <c r="F32">
        <v>28</v>
      </c>
    </row>
    <row r="33" spans="1:7" x14ac:dyDescent="0.2">
      <c r="A33" s="31" t="s">
        <v>121</v>
      </c>
      <c r="B33">
        <v>200</v>
      </c>
      <c r="C33" t="s">
        <v>40</v>
      </c>
      <c r="D33" s="21">
        <f>[1]HASTINGS!$G$20</f>
        <v>255</v>
      </c>
      <c r="E33" s="26">
        <f>[1]HASTINGS!$G$22</f>
        <v>0.51372549019607838</v>
      </c>
      <c r="F33">
        <v>30</v>
      </c>
      <c r="G33" s="21"/>
    </row>
    <row r="34" spans="1:7" x14ac:dyDescent="0.2">
      <c r="A34" s="31" t="s">
        <v>121</v>
      </c>
      <c r="B34">
        <v>2397</v>
      </c>
      <c r="C34" s="33" t="s">
        <v>82</v>
      </c>
      <c r="D34" s="21">
        <f>[1]LESUEUR!$G$20</f>
        <v>335</v>
      </c>
      <c r="E34" s="26">
        <f>[1]LESUEUR!$G$22</f>
        <v>0.51343283582089549</v>
      </c>
      <c r="F34">
        <v>23</v>
      </c>
    </row>
    <row r="35" spans="1:7" x14ac:dyDescent="0.2">
      <c r="A35" s="31" t="s">
        <v>121</v>
      </c>
      <c r="B35">
        <v>152</v>
      </c>
      <c r="C35" t="s">
        <v>81</v>
      </c>
      <c r="D35" s="21">
        <f>[1]MOORHEAD!$G$20</f>
        <v>330</v>
      </c>
      <c r="E35" s="26">
        <f>[1]MOORHEAD!$G$22</f>
        <v>0.50303030303030305</v>
      </c>
      <c r="F35">
        <v>24</v>
      </c>
    </row>
    <row r="36" spans="1:7" x14ac:dyDescent="0.2">
      <c r="A36" s="42"/>
      <c r="B36" s="37"/>
      <c r="C36" s="37" t="s">
        <v>10</v>
      </c>
      <c r="D36" s="40">
        <f>[1]STATEWIDE!$G$20</f>
        <v>42375</v>
      </c>
      <c r="E36" s="43">
        <f>[1]STATEWIDE!$G$22</f>
        <v>0.50112094395280238</v>
      </c>
      <c r="F36" s="37"/>
    </row>
    <row r="37" spans="1:7" x14ac:dyDescent="0.2">
      <c r="A37" s="31" t="s">
        <v>121</v>
      </c>
      <c r="B37">
        <v>625</v>
      </c>
      <c r="C37" t="s">
        <v>52</v>
      </c>
      <c r="D37" s="21">
        <f>'[1]ST. PAUL'!$G$20</f>
        <v>8007</v>
      </c>
      <c r="E37" s="26">
        <f>'[1]ST. PAUL'!$G$22</f>
        <v>0.49619083302110656</v>
      </c>
      <c r="F37" s="29">
        <v>1</v>
      </c>
    </row>
    <row r="38" spans="1:7" x14ac:dyDescent="0.2">
      <c r="A38" s="31" t="s">
        <v>121</v>
      </c>
      <c r="B38">
        <v>535</v>
      </c>
      <c r="C38" t="s">
        <v>49</v>
      </c>
      <c r="D38" s="21">
        <f>[1]ROCHESTER!$G$20</f>
        <v>1162</v>
      </c>
      <c r="E38" s="26">
        <f>[1]ROCHESTER!$G$22</f>
        <v>0.49225473321858865</v>
      </c>
      <c r="F38">
        <v>11</v>
      </c>
    </row>
    <row r="39" spans="1:7" x14ac:dyDescent="0.2">
      <c r="A39" s="31" t="s">
        <v>121</v>
      </c>
      <c r="B39">
        <v>270</v>
      </c>
      <c r="C39" t="s">
        <v>43</v>
      </c>
      <c r="D39" s="21">
        <f>[1]HOPKINS!$G$20</f>
        <v>1419</v>
      </c>
      <c r="E39" s="26">
        <f>[1]HOPKINS!$G$22</f>
        <v>0.49119097956307256</v>
      </c>
      <c r="F39">
        <v>8</v>
      </c>
    </row>
    <row r="40" spans="1:7" x14ac:dyDescent="0.2">
      <c r="A40" s="31" t="s">
        <v>121</v>
      </c>
      <c r="B40">
        <v>622</v>
      </c>
      <c r="C40" t="s">
        <v>51</v>
      </c>
      <c r="D40" s="21">
        <f>'[1]North St. Paul'!$G$20</f>
        <v>2125</v>
      </c>
      <c r="E40" s="26">
        <f>'[1]North St. Paul'!$G$22</f>
        <v>0.4903529411764706</v>
      </c>
      <c r="F40">
        <v>5</v>
      </c>
    </row>
    <row r="41" spans="1:7" x14ac:dyDescent="0.2">
      <c r="A41" s="31" t="s">
        <v>121</v>
      </c>
      <c r="B41">
        <v>77</v>
      </c>
      <c r="C41" t="s">
        <v>26</v>
      </c>
      <c r="D41" s="21">
        <f>[1]MANKATO!$G$20</f>
        <v>482</v>
      </c>
      <c r="E41" s="26">
        <f>[1]MANKATO!$G$22</f>
        <v>0.48340248962655602</v>
      </c>
      <c r="F41">
        <v>21</v>
      </c>
    </row>
    <row r="42" spans="1:7" x14ac:dyDescent="0.2">
      <c r="A42" s="31" t="s">
        <v>121</v>
      </c>
      <c r="B42">
        <v>1</v>
      </c>
      <c r="C42" t="s">
        <v>21</v>
      </c>
      <c r="D42" s="21">
        <f>[1]MPLS!$G$20</f>
        <v>4954</v>
      </c>
      <c r="E42" s="26">
        <f>[1]MPLS!$G$22</f>
        <v>0.482438433589019</v>
      </c>
      <c r="F42">
        <v>2</v>
      </c>
    </row>
    <row r="43" spans="1:7" x14ac:dyDescent="0.2">
      <c r="A43" s="31" t="s">
        <v>121</v>
      </c>
      <c r="B43">
        <v>22</v>
      </c>
      <c r="C43" t="s">
        <v>24</v>
      </c>
      <c r="D43" s="21">
        <f>'[1]DET LAKES'!$G$20</f>
        <v>108</v>
      </c>
      <c r="E43" s="26">
        <f>'[1]DET LAKES'!$G$22</f>
        <v>0.48148148148148145</v>
      </c>
      <c r="F43">
        <v>38</v>
      </c>
    </row>
    <row r="44" spans="1:7" x14ac:dyDescent="0.2">
      <c r="A44" s="31" t="s">
        <v>121</v>
      </c>
      <c r="B44">
        <v>194</v>
      </c>
      <c r="C44" t="s">
        <v>38</v>
      </c>
      <c r="D44" s="21">
        <f>[1]LAKEVILLE!$G$20</f>
        <v>149</v>
      </c>
      <c r="E44" s="26">
        <f>[1]LAKEVILLE!$G$22</f>
        <v>0.47651006711409394</v>
      </c>
      <c r="F44">
        <v>35</v>
      </c>
    </row>
    <row r="45" spans="1:7" x14ac:dyDescent="0.2">
      <c r="A45" s="31" t="s">
        <v>121</v>
      </c>
      <c r="B45">
        <v>191</v>
      </c>
      <c r="C45" t="s">
        <v>36</v>
      </c>
      <c r="D45" s="21">
        <f>[1]BURNSVILLE!$G$20</f>
        <v>554</v>
      </c>
      <c r="E45" s="26">
        <f>[1]BURNSVILLE!$G$22</f>
        <v>0.4711191335740072</v>
      </c>
      <c r="F45">
        <v>20</v>
      </c>
    </row>
    <row r="46" spans="1:7" x14ac:dyDescent="0.2">
      <c r="A46" s="31" t="s">
        <v>121</v>
      </c>
      <c r="B46">
        <v>742</v>
      </c>
      <c r="C46" t="s">
        <v>54</v>
      </c>
      <c r="D46" s="21">
        <f>'[1]ST. CLOUD'!$G$20</f>
        <v>880</v>
      </c>
      <c r="E46" s="26">
        <f>'[1]ST. CLOUD'!$G$22</f>
        <v>0.45227272727272727</v>
      </c>
      <c r="F46">
        <v>15</v>
      </c>
    </row>
    <row r="47" spans="1:7" x14ac:dyDescent="0.2">
      <c r="A47" s="31" t="s">
        <v>121</v>
      </c>
      <c r="B47">
        <v>105</v>
      </c>
      <c r="C47" t="s">
        <v>29</v>
      </c>
      <c r="D47" s="21">
        <f>'[1]TRI CTY'!$G$20</f>
        <v>311</v>
      </c>
      <c r="E47" s="26">
        <f>'[1]TRI CTY'!$G$22</f>
        <v>0.44051446945337619</v>
      </c>
      <c r="F47">
        <v>25</v>
      </c>
    </row>
    <row r="48" spans="1:7" x14ac:dyDescent="0.2">
      <c r="A48" s="31" t="s">
        <v>121</v>
      </c>
      <c r="B48">
        <v>413</v>
      </c>
      <c r="C48" t="s">
        <v>48</v>
      </c>
      <c r="D48" s="21">
        <f>[1]MARSHALL!$G$20</f>
        <v>1458</v>
      </c>
      <c r="E48" s="26">
        <f>[1]MARSHALL!$G$22</f>
        <v>0.4272976680384088</v>
      </c>
      <c r="F48">
        <v>7</v>
      </c>
    </row>
    <row r="49" spans="1:6" x14ac:dyDescent="0.2">
      <c r="A49" s="31" t="s">
        <v>121</v>
      </c>
      <c r="B49">
        <v>38</v>
      </c>
      <c r="C49" t="s">
        <v>77</v>
      </c>
      <c r="D49" s="21">
        <f>'[1]Red Lake'!$G$20</f>
        <v>144</v>
      </c>
      <c r="E49" s="26">
        <f>'[1]Red Lake'!$G$22</f>
        <v>0.41666666666666669</v>
      </c>
      <c r="F49">
        <v>36</v>
      </c>
    </row>
    <row r="50" spans="1:6" x14ac:dyDescent="0.2">
      <c r="A50" s="31" t="s">
        <v>121</v>
      </c>
      <c r="B50">
        <v>103</v>
      </c>
      <c r="C50" t="s">
        <v>28</v>
      </c>
      <c r="D50" s="21">
        <f>[1]CORRECTIONS!$G$20</f>
        <v>4343</v>
      </c>
      <c r="E50" s="26">
        <f>[1]CORRECTIONS!$G$22</f>
        <v>0.41146672806815565</v>
      </c>
      <c r="F50" s="29">
        <v>3</v>
      </c>
    </row>
    <row r="51" spans="1:6" x14ac:dyDescent="0.2">
      <c r="A51" s="31" t="s">
        <v>121</v>
      </c>
      <c r="B51">
        <v>31</v>
      </c>
      <c r="C51" t="s">
        <v>25</v>
      </c>
      <c r="D51" s="21">
        <f>[1]BEMIDJI!$G$20</f>
        <v>74</v>
      </c>
      <c r="E51" s="26">
        <f>[1]BEMIDJI!$G$22</f>
        <v>0.40540540540540543</v>
      </c>
      <c r="F51">
        <v>44</v>
      </c>
    </row>
    <row r="52" spans="1:6" x14ac:dyDescent="0.2">
      <c r="A52" s="31" t="s">
        <v>121</v>
      </c>
      <c r="B52">
        <v>112</v>
      </c>
      <c r="C52" t="s">
        <v>78</v>
      </c>
      <c r="D52" s="21">
        <f>[1]CSD!$G$20</f>
        <v>67</v>
      </c>
      <c r="E52" s="26">
        <f>[1]CSD!$G$22</f>
        <v>0.34328358208955223</v>
      </c>
      <c r="F52">
        <v>45</v>
      </c>
    </row>
    <row r="53" spans="1:6" x14ac:dyDescent="0.2">
      <c r="A53" s="31" t="s">
        <v>121</v>
      </c>
      <c r="B53">
        <v>192</v>
      </c>
      <c r="C53" t="s">
        <v>37</v>
      </c>
      <c r="D53" s="21">
        <f>[1]FARMINGTON!$G$20</f>
        <v>106</v>
      </c>
      <c r="E53" s="26">
        <f>[1]FARMINGTON!$G$22</f>
        <v>0.33962264150943394</v>
      </c>
      <c r="F53">
        <v>40</v>
      </c>
    </row>
    <row r="54" spans="1:6" x14ac:dyDescent="0.2">
      <c r="A54" s="31" t="s">
        <v>121</v>
      </c>
      <c r="B54">
        <v>4102</v>
      </c>
      <c r="C54" t="s">
        <v>79</v>
      </c>
      <c r="D54" s="21">
        <f>'[1]MN Internship'!$G$20</f>
        <v>270</v>
      </c>
      <c r="E54" s="26">
        <f>'[1]MN Internship'!$G$22</f>
        <v>0.31851851851851853</v>
      </c>
      <c r="F54">
        <v>27</v>
      </c>
    </row>
    <row r="55" spans="1:6" x14ac:dyDescent="0.2">
      <c r="A55" s="28" t="s">
        <v>76</v>
      </c>
    </row>
  </sheetData>
  <sortState ref="A7:F54">
    <sortCondition descending="1" ref="E7:E54"/>
  </sortState>
  <phoneticPr fontId="5" type="noConversion"/>
  <pageMargins left="0.75" right="0.75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="75" zoomScaleNormal="75" workbookViewId="0">
      <selection activeCell="A3" sqref="A3"/>
    </sheetView>
  </sheetViews>
  <sheetFormatPr defaultRowHeight="12.75" x14ac:dyDescent="0.2"/>
  <cols>
    <col min="1" max="1" width="5.85546875" customWidth="1"/>
    <col min="2" max="2" width="8.28515625" customWidth="1"/>
    <col min="3" max="3" width="41.85546875" customWidth="1"/>
    <col min="4" max="4" width="14" customWidth="1"/>
    <col min="5" max="5" width="12.42578125" customWidth="1"/>
    <col min="6" max="6" width="13.140625" customWidth="1"/>
  </cols>
  <sheetData>
    <row r="1" spans="1:6" ht="18.75" x14ac:dyDescent="0.3">
      <c r="A1" s="22" t="s">
        <v>120</v>
      </c>
    </row>
    <row r="2" spans="1:6" ht="18.75" x14ac:dyDescent="0.3">
      <c r="A2" s="8" t="s">
        <v>73</v>
      </c>
    </row>
    <row r="3" spans="1:6" ht="15.75" x14ac:dyDescent="0.25">
      <c r="D3" s="23" t="s">
        <v>74</v>
      </c>
      <c r="E3" s="17"/>
      <c r="F3" s="17"/>
    </row>
    <row r="4" spans="1:6" x14ac:dyDescent="0.2">
      <c r="D4" s="24" t="s">
        <v>16</v>
      </c>
      <c r="E4" s="24" t="s">
        <v>67</v>
      </c>
      <c r="F4" s="24" t="s">
        <v>16</v>
      </c>
    </row>
    <row r="5" spans="1:6" x14ac:dyDescent="0.2">
      <c r="A5" s="16" t="s">
        <v>11</v>
      </c>
      <c r="B5" s="17" t="s">
        <v>12</v>
      </c>
      <c r="C5" s="17"/>
      <c r="D5" s="24" t="s">
        <v>68</v>
      </c>
      <c r="E5" s="24" t="s">
        <v>69</v>
      </c>
      <c r="F5" s="24" t="s">
        <v>64</v>
      </c>
    </row>
    <row r="6" spans="1:6" x14ac:dyDescent="0.2">
      <c r="A6" s="18" t="s">
        <v>15</v>
      </c>
      <c r="B6" s="18" t="s">
        <v>16</v>
      </c>
      <c r="C6" s="18" t="s">
        <v>17</v>
      </c>
      <c r="D6" s="25" t="s">
        <v>70</v>
      </c>
      <c r="E6" s="25" t="s">
        <v>71</v>
      </c>
      <c r="F6" s="25" t="s">
        <v>72</v>
      </c>
    </row>
    <row r="7" spans="1:6" x14ac:dyDescent="0.2">
      <c r="A7" t="s">
        <v>121</v>
      </c>
      <c r="B7">
        <v>2860</v>
      </c>
      <c r="C7" t="s">
        <v>61</v>
      </c>
      <c r="D7" s="21">
        <f>'[1]BLUE EARTH'!$C$20</f>
        <v>95</v>
      </c>
      <c r="E7" s="26">
        <f>'[1]BLUE EARTH'!$C$22</f>
        <v>0.76842105263157889</v>
      </c>
      <c r="F7">
        <v>36</v>
      </c>
    </row>
    <row r="8" spans="1:6" x14ac:dyDescent="0.2">
      <c r="A8" t="s">
        <v>121</v>
      </c>
      <c r="B8">
        <v>115</v>
      </c>
      <c r="C8" t="s">
        <v>33</v>
      </c>
      <c r="D8" s="21">
        <f>'[1]CASS LAKE'!$C$20</f>
        <v>66</v>
      </c>
      <c r="E8" s="26">
        <f>'[1]CASS LAKE'!$C$22</f>
        <v>0.68181818181818177</v>
      </c>
      <c r="F8">
        <v>43</v>
      </c>
    </row>
    <row r="9" spans="1:6" x14ac:dyDescent="0.2">
      <c r="A9" t="s">
        <v>121</v>
      </c>
      <c r="B9">
        <v>107</v>
      </c>
      <c r="C9" t="s">
        <v>30</v>
      </c>
      <c r="D9" s="21">
        <f>'[1]AMER IND'!$C$20</f>
        <v>217</v>
      </c>
      <c r="E9" s="26">
        <f>'[1]AMER IND'!$C$22</f>
        <v>0.67281105990783407</v>
      </c>
      <c r="F9">
        <v>25</v>
      </c>
    </row>
    <row r="10" spans="1:6" x14ac:dyDescent="0.2">
      <c r="A10" t="s">
        <v>121</v>
      </c>
      <c r="B10">
        <v>113</v>
      </c>
      <c r="C10" t="s">
        <v>32</v>
      </c>
      <c r="D10" s="21">
        <f>[1]Walker!$C$20</f>
        <v>70</v>
      </c>
      <c r="E10" s="26">
        <f>[1]Walker!$C$22</f>
        <v>0.67142857142857137</v>
      </c>
      <c r="F10" s="29">
        <v>42</v>
      </c>
    </row>
    <row r="11" spans="1:6" x14ac:dyDescent="0.2">
      <c r="A11" t="s">
        <v>121</v>
      </c>
      <c r="B11">
        <v>256</v>
      </c>
      <c r="C11" t="s">
        <v>42</v>
      </c>
      <c r="D11" s="21">
        <f>'[1]RED WING'!$C$20</f>
        <v>114</v>
      </c>
      <c r="E11" s="26">
        <f>'[1]RED WING'!$C$22</f>
        <v>0.65789473684210531</v>
      </c>
      <c r="F11">
        <v>33</v>
      </c>
    </row>
    <row r="12" spans="1:6" x14ac:dyDescent="0.2">
      <c r="A12" t="s">
        <v>121</v>
      </c>
      <c r="B12">
        <v>2155</v>
      </c>
      <c r="C12" t="s">
        <v>60</v>
      </c>
      <c r="D12" s="21">
        <f>[1]WADENA!$C$20</f>
        <v>132</v>
      </c>
      <c r="E12" s="26">
        <f>[1]WADENA!$C$22</f>
        <v>0.65151515151515149</v>
      </c>
      <c r="F12" s="29">
        <v>32</v>
      </c>
    </row>
    <row r="13" spans="1:6" x14ac:dyDescent="0.2">
      <c r="A13" t="s">
        <v>121</v>
      </c>
      <c r="B13">
        <v>930</v>
      </c>
      <c r="C13" t="s">
        <v>59</v>
      </c>
      <c r="D13" s="21">
        <f>'[1]CARVER SCOTT'!$C$20</f>
        <v>349</v>
      </c>
      <c r="E13" s="26">
        <f>'[1]CARVER SCOTT'!$C$22</f>
        <v>0.61891117478510027</v>
      </c>
      <c r="F13">
        <v>16</v>
      </c>
    </row>
    <row r="14" spans="1:6" x14ac:dyDescent="0.2">
      <c r="A14" t="s">
        <v>121</v>
      </c>
      <c r="B14">
        <v>181</v>
      </c>
      <c r="C14" t="s">
        <v>35</v>
      </c>
      <c r="D14" s="21">
        <f>[1]BRAINERD!$C$20</f>
        <v>64</v>
      </c>
      <c r="E14" s="26">
        <f>[1]BRAINERD!$C$22</f>
        <v>0.609375</v>
      </c>
      <c r="F14">
        <v>44</v>
      </c>
    </row>
    <row r="15" spans="1:6" x14ac:dyDescent="0.2">
      <c r="A15" t="s">
        <v>121</v>
      </c>
      <c r="B15">
        <v>206</v>
      </c>
      <c r="C15" t="s">
        <v>41</v>
      </c>
      <c r="D15" s="30">
        <f>[1]ALEX!$C$20</f>
        <v>175</v>
      </c>
      <c r="E15" s="41">
        <f>[1]ALEX!$C$22</f>
        <v>0.60571428571428576</v>
      </c>
      <c r="F15">
        <v>27</v>
      </c>
    </row>
    <row r="16" spans="1:6" x14ac:dyDescent="0.2">
      <c r="A16" t="s">
        <v>121</v>
      </c>
      <c r="B16">
        <v>6</v>
      </c>
      <c r="C16" t="s">
        <v>22</v>
      </c>
      <c r="D16" s="21">
        <f>'[1]SOUTH ST. PAUL'!$C$20</f>
        <v>151</v>
      </c>
      <c r="E16" s="26">
        <f>'[1]SOUTH ST. PAUL'!$C$22</f>
        <v>0.60264900662251653</v>
      </c>
      <c r="F16" s="29">
        <v>29</v>
      </c>
    </row>
    <row r="17" spans="1:6" x14ac:dyDescent="0.2">
      <c r="A17" t="s">
        <v>121</v>
      </c>
      <c r="B17">
        <v>6004</v>
      </c>
      <c r="C17" t="s">
        <v>62</v>
      </c>
      <c r="D17" s="21">
        <f>[1]FRESHWATER!$C$20</f>
        <v>87</v>
      </c>
      <c r="E17" s="26">
        <f>[1]FRESHWATER!$C$22</f>
        <v>0.5977011494252874</v>
      </c>
      <c r="F17">
        <v>37</v>
      </c>
    </row>
    <row r="18" spans="1:6" x14ac:dyDescent="0.2">
      <c r="A18" t="s">
        <v>121</v>
      </c>
      <c r="B18">
        <v>833</v>
      </c>
      <c r="C18" t="s">
        <v>56</v>
      </c>
      <c r="D18" s="21">
        <f>'[1]SOUTH WAS CTY'!$C$20</f>
        <v>84</v>
      </c>
      <c r="E18" s="26">
        <f>'[1]SOUTH WAS CTY'!$C$22</f>
        <v>0.59523809523809523</v>
      </c>
      <c r="F18">
        <v>38</v>
      </c>
    </row>
    <row r="19" spans="1:6" x14ac:dyDescent="0.2">
      <c r="A19" t="s">
        <v>121</v>
      </c>
      <c r="B19">
        <v>347</v>
      </c>
      <c r="C19" t="s">
        <v>47</v>
      </c>
      <c r="D19" s="21">
        <f>[1]WILLMAR!$C$20</f>
        <v>406</v>
      </c>
      <c r="E19" s="26">
        <f>[1]WILLMAR!$C$22</f>
        <v>0.59113300492610843</v>
      </c>
      <c r="F19">
        <v>15</v>
      </c>
    </row>
    <row r="20" spans="1:6" x14ac:dyDescent="0.2">
      <c r="A20" t="s">
        <v>121</v>
      </c>
      <c r="B20">
        <v>928</v>
      </c>
      <c r="C20" t="s">
        <v>58</v>
      </c>
      <c r="D20" s="21">
        <f>[1]NWECSU!$C$20</f>
        <v>210</v>
      </c>
      <c r="E20" s="26">
        <f>[1]NWECSU!$C$22</f>
        <v>0.59047619047619049</v>
      </c>
      <c r="F20">
        <v>26</v>
      </c>
    </row>
    <row r="21" spans="1:6" x14ac:dyDescent="0.2">
      <c r="A21" t="s">
        <v>121</v>
      </c>
      <c r="B21">
        <v>100</v>
      </c>
      <c r="C21" t="s">
        <v>27</v>
      </c>
      <c r="D21" s="21">
        <f>[1]AEOA!$C$20</f>
        <v>644</v>
      </c>
      <c r="E21" s="26">
        <f>[1]AEOA!$C$22</f>
        <v>0.58850931677018636</v>
      </c>
      <c r="F21" s="29">
        <v>9</v>
      </c>
    </row>
    <row r="22" spans="1:6" x14ac:dyDescent="0.2">
      <c r="A22" s="29" t="s">
        <v>121</v>
      </c>
      <c r="B22" s="29">
        <v>111</v>
      </c>
      <c r="C22" s="50" t="s">
        <v>31</v>
      </c>
      <c r="D22" s="29">
        <f>'[1]WHITE EARTH'!$C$20</f>
        <v>74</v>
      </c>
      <c r="E22" s="41">
        <f>'[1]WHITE EARTH'!$C$22</f>
        <v>0.56756756756756754</v>
      </c>
      <c r="F22">
        <v>40</v>
      </c>
    </row>
    <row r="23" spans="1:6" x14ac:dyDescent="0.2">
      <c r="A23" t="s">
        <v>121</v>
      </c>
      <c r="B23">
        <v>11</v>
      </c>
      <c r="C23" t="s">
        <v>23</v>
      </c>
      <c r="D23" s="21">
        <f>[1]ANOKA!$C$20</f>
        <v>1884</v>
      </c>
      <c r="E23" s="26">
        <f>[1]ANOKA!$C$22</f>
        <v>0.54883227176220806</v>
      </c>
      <c r="F23">
        <v>3</v>
      </c>
    </row>
    <row r="24" spans="1:6" x14ac:dyDescent="0.2">
      <c r="A24" t="s">
        <v>121</v>
      </c>
      <c r="B24">
        <v>709</v>
      </c>
      <c r="C24" t="s">
        <v>53</v>
      </c>
      <c r="D24" s="21">
        <f>[1]DULUTH!$C$20</f>
        <v>221</v>
      </c>
      <c r="E24" s="26">
        <f>[1]DULUTH!$C$22</f>
        <v>0.53846153846153844</v>
      </c>
      <c r="F24">
        <v>24</v>
      </c>
    </row>
    <row r="25" spans="1:6" x14ac:dyDescent="0.2">
      <c r="A25" t="s">
        <v>121</v>
      </c>
      <c r="B25">
        <v>761</v>
      </c>
      <c r="C25" t="s">
        <v>55</v>
      </c>
      <c r="D25" s="21">
        <f>[1]OWATONNA!$C$31</f>
        <v>511</v>
      </c>
      <c r="E25" s="26">
        <f>[1]OWATONNA!$C$33</f>
        <v>0.53816046966731901</v>
      </c>
      <c r="F25">
        <v>12</v>
      </c>
    </row>
    <row r="26" spans="1:6" x14ac:dyDescent="0.2">
      <c r="A26" t="s">
        <v>121</v>
      </c>
      <c r="B26">
        <v>882</v>
      </c>
      <c r="C26" t="s">
        <v>57</v>
      </c>
      <c r="D26" s="21">
        <f>[1]MONTICELLO!$C$20</f>
        <v>659</v>
      </c>
      <c r="E26" s="26">
        <f>[1]MONTICELLO!$C$22</f>
        <v>0.53717754172989374</v>
      </c>
      <c r="F26">
        <v>8</v>
      </c>
    </row>
    <row r="27" spans="1:6" x14ac:dyDescent="0.2">
      <c r="A27" t="s">
        <v>121</v>
      </c>
      <c r="B27">
        <v>196</v>
      </c>
      <c r="C27" t="s">
        <v>39</v>
      </c>
      <c r="D27" s="21">
        <f>[1]ROSEMOUNT!$C$20</f>
        <v>247</v>
      </c>
      <c r="E27" s="26">
        <f>[1]ROSEMOUNT!$C$22</f>
        <v>0.53441295546558709</v>
      </c>
      <c r="F27">
        <v>20</v>
      </c>
    </row>
    <row r="28" spans="1:6" x14ac:dyDescent="0.2">
      <c r="A28" t="s">
        <v>121</v>
      </c>
      <c r="B28">
        <v>544</v>
      </c>
      <c r="C28" t="s">
        <v>50</v>
      </c>
      <c r="D28" s="21">
        <f>'[1]Fergus Falls'!$C$20</f>
        <v>98</v>
      </c>
      <c r="E28" s="26">
        <f>'[1]Fergus Falls'!$C$22</f>
        <v>0.53061224489795922</v>
      </c>
      <c r="F28" s="29">
        <v>35</v>
      </c>
    </row>
    <row r="29" spans="1:6" x14ac:dyDescent="0.2">
      <c r="A29" t="s">
        <v>121</v>
      </c>
      <c r="B29">
        <v>2397</v>
      </c>
      <c r="C29" t="s">
        <v>82</v>
      </c>
      <c r="D29" s="21">
        <f>[1]LESUEUR!$C$20</f>
        <v>227</v>
      </c>
      <c r="E29" s="26">
        <f>[1]LESUEUR!$C$22</f>
        <v>0.52422907488986781</v>
      </c>
      <c r="F29">
        <v>23</v>
      </c>
    </row>
    <row r="30" spans="1:6" x14ac:dyDescent="0.2">
      <c r="A30" t="s">
        <v>121</v>
      </c>
      <c r="B30">
        <v>742</v>
      </c>
      <c r="C30" t="s">
        <v>54</v>
      </c>
      <c r="D30" s="21">
        <f>'[1]ST. CLOUD'!$C$20</f>
        <v>240</v>
      </c>
      <c r="E30" s="26">
        <f>'[1]ST. CLOUD'!$C$22</f>
        <v>0.51666666666666672</v>
      </c>
      <c r="F30">
        <v>22</v>
      </c>
    </row>
    <row r="31" spans="1:6" x14ac:dyDescent="0.2">
      <c r="A31" t="s">
        <v>121</v>
      </c>
      <c r="B31">
        <v>271</v>
      </c>
      <c r="C31" t="s">
        <v>44</v>
      </c>
      <c r="D31" s="21">
        <f>[1]BLOOMINGTON!$C$20</f>
        <v>885</v>
      </c>
      <c r="E31" s="26">
        <f>[1]BLOOMINGTON!$C$22</f>
        <v>0.51525423728813557</v>
      </c>
      <c r="F31">
        <v>6</v>
      </c>
    </row>
    <row r="32" spans="1:6" x14ac:dyDescent="0.2">
      <c r="A32" t="s">
        <v>121</v>
      </c>
      <c r="B32">
        <v>279</v>
      </c>
      <c r="C32" t="s">
        <v>45</v>
      </c>
      <c r="D32" s="21">
        <f>[1]OSSEO!$C$20</f>
        <v>624</v>
      </c>
      <c r="E32" s="26">
        <f>[1]OSSEO!$C$22</f>
        <v>0.51121794871794868</v>
      </c>
      <c r="F32">
        <v>10</v>
      </c>
    </row>
    <row r="33" spans="1:6" x14ac:dyDescent="0.2">
      <c r="A33" s="29" t="s">
        <v>121</v>
      </c>
      <c r="B33" s="29">
        <v>535</v>
      </c>
      <c r="C33" s="50" t="s">
        <v>49</v>
      </c>
      <c r="D33" s="30">
        <f>[1]ROCHESTER!$C$20</f>
        <v>548</v>
      </c>
      <c r="E33" s="41">
        <f>[1]ROCHESTER!$C$22</f>
        <v>0.50547445255474455</v>
      </c>
      <c r="F33">
        <v>11</v>
      </c>
    </row>
    <row r="34" spans="1:6" x14ac:dyDescent="0.2">
      <c r="A34" t="s">
        <v>121</v>
      </c>
      <c r="B34">
        <v>200</v>
      </c>
      <c r="C34" t="s">
        <v>40</v>
      </c>
      <c r="D34" s="21">
        <f>[1]HASTINGS!$C$20</f>
        <v>243</v>
      </c>
      <c r="E34" s="26">
        <f>[1]HASTINGS!$C$22</f>
        <v>0.49794238683127573</v>
      </c>
      <c r="F34">
        <v>21</v>
      </c>
    </row>
    <row r="35" spans="1:6" x14ac:dyDescent="0.2">
      <c r="A35" t="s">
        <v>121</v>
      </c>
      <c r="B35">
        <v>115</v>
      </c>
      <c r="C35" t="s">
        <v>34</v>
      </c>
      <c r="D35" s="21">
        <f>'[1]LINCOLN ENG'!$C$20</f>
        <v>277</v>
      </c>
      <c r="E35" s="26">
        <f>'[1]LINCOLN ENG'!$C$22</f>
        <v>0.49458483754512633</v>
      </c>
      <c r="F35">
        <v>18</v>
      </c>
    </row>
    <row r="36" spans="1:6" x14ac:dyDescent="0.2">
      <c r="A36" s="37"/>
      <c r="B36" s="37"/>
      <c r="C36" s="37" t="s">
        <v>10</v>
      </c>
      <c r="D36" s="40">
        <f>[1]STATEWIDE!$C$20</f>
        <v>21694</v>
      </c>
      <c r="E36" s="43">
        <f>[1]STATEWIDE!$C$22</f>
        <v>0.48746197105190375</v>
      </c>
      <c r="F36" s="37"/>
    </row>
    <row r="37" spans="1:6" x14ac:dyDescent="0.2">
      <c r="A37" t="s">
        <v>121</v>
      </c>
      <c r="B37">
        <v>22</v>
      </c>
      <c r="C37" t="s">
        <v>24</v>
      </c>
      <c r="D37" s="21">
        <f>'[1]DET LAKES'!$C$20</f>
        <v>107</v>
      </c>
      <c r="E37" s="26">
        <f>'[1]DET LAKES'!$C$22</f>
        <v>0.48598130841121495</v>
      </c>
      <c r="F37">
        <v>34</v>
      </c>
    </row>
    <row r="38" spans="1:6" x14ac:dyDescent="0.2">
      <c r="A38" t="s">
        <v>121</v>
      </c>
      <c r="B38">
        <v>413</v>
      </c>
      <c r="C38" t="s">
        <v>48</v>
      </c>
      <c r="D38" s="21">
        <f>[1]MARSHALL!$C$20</f>
        <v>493</v>
      </c>
      <c r="E38" s="26">
        <f>[1]MARSHALL!$C$22</f>
        <v>0.48275862068965519</v>
      </c>
      <c r="F38">
        <v>13</v>
      </c>
    </row>
    <row r="39" spans="1:6" x14ac:dyDescent="0.2">
      <c r="A39" s="29" t="s">
        <v>121</v>
      </c>
      <c r="B39" s="29">
        <v>152</v>
      </c>
      <c r="C39" s="50" t="s">
        <v>81</v>
      </c>
      <c r="D39" s="30">
        <f>[1]MOORHEAD!$C$20</f>
        <v>172</v>
      </c>
      <c r="E39" s="41">
        <f>[1]MOORHEAD!$C$22</f>
        <v>0.47674418604651164</v>
      </c>
      <c r="F39">
        <v>28</v>
      </c>
    </row>
    <row r="40" spans="1:6" x14ac:dyDescent="0.2">
      <c r="A40" t="s">
        <v>121</v>
      </c>
      <c r="B40">
        <v>622</v>
      </c>
      <c r="C40" t="s">
        <v>51</v>
      </c>
      <c r="D40" s="21">
        <f>'[1]North St. Paul'!$C$20</f>
        <v>1154</v>
      </c>
      <c r="E40" s="26">
        <f>'[1]North St. Paul'!$C$22</f>
        <v>0.47573656845753898</v>
      </c>
      <c r="F40">
        <v>5</v>
      </c>
    </row>
    <row r="41" spans="1:6" x14ac:dyDescent="0.2">
      <c r="A41" t="s">
        <v>121</v>
      </c>
      <c r="B41">
        <v>77</v>
      </c>
      <c r="C41" t="s">
        <v>26</v>
      </c>
      <c r="D41" s="21">
        <f>[1]MANKATO!$C$20</f>
        <v>284</v>
      </c>
      <c r="E41" s="26">
        <f>[1]MANKATO!$C$22</f>
        <v>0.47183098591549294</v>
      </c>
      <c r="F41">
        <v>17</v>
      </c>
    </row>
    <row r="42" spans="1:6" x14ac:dyDescent="0.2">
      <c r="A42" t="s">
        <v>121</v>
      </c>
      <c r="B42">
        <v>281</v>
      </c>
      <c r="C42" t="s">
        <v>46</v>
      </c>
      <c r="D42" s="21">
        <f>[1]ROBBINSDALE!$C$20</f>
        <v>439</v>
      </c>
      <c r="E42" s="26">
        <f>[1]ROBBINSDALE!$C$22</f>
        <v>0.46469248291571752</v>
      </c>
      <c r="F42">
        <v>14</v>
      </c>
    </row>
    <row r="43" spans="1:6" x14ac:dyDescent="0.2">
      <c r="A43" s="37"/>
      <c r="B43" s="37"/>
      <c r="C43" s="37" t="s">
        <v>125</v>
      </c>
      <c r="D43" s="40"/>
      <c r="E43" s="43">
        <f>[1]STATEWIDE!$K$21</f>
        <v>0.45743800129067946</v>
      </c>
      <c r="F43" s="37">
        <v>48</v>
      </c>
    </row>
    <row r="44" spans="1:6" x14ac:dyDescent="0.2">
      <c r="A44" t="s">
        <v>121</v>
      </c>
      <c r="B44">
        <v>625</v>
      </c>
      <c r="C44" t="s">
        <v>52</v>
      </c>
      <c r="D44" s="21">
        <f>'[1]ST. PAUL'!$C$20</f>
        <v>2193</v>
      </c>
      <c r="E44" s="26">
        <f>'[1]ST. PAUL'!$C$22</f>
        <v>0.45645234838121296</v>
      </c>
      <c r="F44">
        <v>2</v>
      </c>
    </row>
    <row r="45" spans="1:6" x14ac:dyDescent="0.2">
      <c r="A45" t="s">
        <v>121</v>
      </c>
      <c r="B45">
        <v>105</v>
      </c>
      <c r="C45" t="s">
        <v>29</v>
      </c>
      <c r="D45" s="21">
        <f>'[1]TRI CTY'!$C$20</f>
        <v>268</v>
      </c>
      <c r="E45" s="26">
        <f>'[1]TRI CTY'!$C$22</f>
        <v>0.44776119402985076</v>
      </c>
      <c r="F45">
        <v>19</v>
      </c>
    </row>
    <row r="46" spans="1:6" x14ac:dyDescent="0.2">
      <c r="A46" t="s">
        <v>121</v>
      </c>
      <c r="B46">
        <v>1</v>
      </c>
      <c r="C46" t="s">
        <v>21</v>
      </c>
      <c r="D46" s="21">
        <f>[1]MPLS!$C$20</f>
        <v>1531</v>
      </c>
      <c r="E46" s="26">
        <f>[1]MPLS!$C$22</f>
        <v>0.43892880470280859</v>
      </c>
      <c r="F46">
        <v>4</v>
      </c>
    </row>
    <row r="47" spans="1:6" x14ac:dyDescent="0.2">
      <c r="A47" t="s">
        <v>121</v>
      </c>
      <c r="B47">
        <v>270</v>
      </c>
      <c r="C47" t="s">
        <v>43</v>
      </c>
      <c r="D47" s="21">
        <f>[1]HOPKINS!$C$20</f>
        <v>790</v>
      </c>
      <c r="E47" s="26">
        <f>[1]HOPKINS!$C$22</f>
        <v>0.42025316455696204</v>
      </c>
      <c r="F47">
        <v>7</v>
      </c>
    </row>
    <row r="48" spans="1:6" x14ac:dyDescent="0.2">
      <c r="A48" t="s">
        <v>121</v>
      </c>
      <c r="B48">
        <v>38</v>
      </c>
      <c r="C48" t="s">
        <v>77</v>
      </c>
      <c r="D48" s="30">
        <f>'[1]Red Lake'!$C$20</f>
        <v>144</v>
      </c>
      <c r="E48" s="41">
        <f>'[1]Red Lake'!$C$22</f>
        <v>0.41666666666666669</v>
      </c>
      <c r="F48">
        <v>30</v>
      </c>
    </row>
    <row r="49" spans="1:6" x14ac:dyDescent="0.2">
      <c r="A49" t="s">
        <v>121</v>
      </c>
      <c r="B49">
        <v>103</v>
      </c>
      <c r="C49" t="s">
        <v>28</v>
      </c>
      <c r="D49" s="21">
        <f>[1]CORRECTIONS!$C$20</f>
        <v>4120</v>
      </c>
      <c r="E49" s="26">
        <f>[1]CORRECTIONS!$C$22</f>
        <v>0.40703883495145632</v>
      </c>
      <c r="F49">
        <v>1</v>
      </c>
    </row>
    <row r="50" spans="1:6" x14ac:dyDescent="0.2">
      <c r="A50" t="s">
        <v>121</v>
      </c>
      <c r="B50">
        <v>31</v>
      </c>
      <c r="C50" t="s">
        <v>25</v>
      </c>
      <c r="D50" s="21">
        <f>[1]BEMIDJI!$C$20</f>
        <v>73</v>
      </c>
      <c r="E50" s="26">
        <f>[1]BEMIDJI!$C$22</f>
        <v>0.39726027397260272</v>
      </c>
      <c r="F50">
        <v>41</v>
      </c>
    </row>
    <row r="51" spans="1:6" x14ac:dyDescent="0.2">
      <c r="A51" t="s">
        <v>121</v>
      </c>
      <c r="B51">
        <v>191</v>
      </c>
      <c r="C51" t="s">
        <v>36</v>
      </c>
      <c r="D51" s="21">
        <f>[1]BURNSVILLE!$C$20</f>
        <v>84</v>
      </c>
      <c r="E51" s="26">
        <f>[1]BURNSVILLE!$C$22</f>
        <v>0.38095238095238093</v>
      </c>
      <c r="F51">
        <v>39</v>
      </c>
    </row>
    <row r="52" spans="1:6" x14ac:dyDescent="0.2">
      <c r="A52" t="s">
        <v>121</v>
      </c>
      <c r="B52">
        <v>194</v>
      </c>
      <c r="C52" t="s">
        <v>38</v>
      </c>
      <c r="D52" s="30">
        <f>[1]LAKEVILLE!$C$20</f>
        <v>59</v>
      </c>
      <c r="E52" s="41">
        <f>[1]LAKEVILLE!$C$22</f>
        <v>0.3728813559322034</v>
      </c>
      <c r="F52" s="29">
        <v>45</v>
      </c>
    </row>
    <row r="53" spans="1:6" x14ac:dyDescent="0.2">
      <c r="A53" t="s">
        <v>121</v>
      </c>
      <c r="B53">
        <v>192</v>
      </c>
      <c r="C53" t="s">
        <v>37</v>
      </c>
      <c r="D53" s="21">
        <f>[1]FARMINGTON!$C$20</f>
        <v>11</v>
      </c>
      <c r="E53" s="26">
        <f>[1]FARMINGTON!$C$22</f>
        <v>0.36363636363636365</v>
      </c>
      <c r="F53" s="29">
        <v>47</v>
      </c>
    </row>
    <row r="54" spans="1:6" x14ac:dyDescent="0.2">
      <c r="A54" s="37"/>
      <c r="B54" s="37"/>
      <c r="C54" s="44" t="s">
        <v>126</v>
      </c>
      <c r="D54" s="40"/>
      <c r="E54" s="43">
        <f>[1]STATEWIDE!$L$21</f>
        <v>0.34307850096800963</v>
      </c>
      <c r="F54" s="37">
        <v>49</v>
      </c>
    </row>
    <row r="55" spans="1:6" x14ac:dyDescent="0.2">
      <c r="A55" t="s">
        <v>121</v>
      </c>
      <c r="B55">
        <v>112</v>
      </c>
      <c r="C55" s="33" t="s">
        <v>78</v>
      </c>
      <c r="D55" s="21">
        <f>[1]CSD!$C$20</f>
        <v>33</v>
      </c>
      <c r="E55" s="26">
        <f>[1]CSD!$C$22</f>
        <v>0.27272727272727271</v>
      </c>
      <c r="F55">
        <v>46</v>
      </c>
    </row>
    <row r="56" spans="1:6" x14ac:dyDescent="0.2">
      <c r="A56" t="s">
        <v>121</v>
      </c>
      <c r="B56">
        <v>4102</v>
      </c>
      <c r="C56" t="s">
        <v>79</v>
      </c>
      <c r="D56" s="21">
        <f>'[1]MN Internship'!$C$20</f>
        <v>137</v>
      </c>
      <c r="E56" s="26">
        <f>'[1]MN Internship'!$C$22</f>
        <v>0.20437956204379562</v>
      </c>
      <c r="F56">
        <v>31</v>
      </c>
    </row>
    <row r="57" spans="1:6" x14ac:dyDescent="0.2">
      <c r="A57" s="28" t="s">
        <v>76</v>
      </c>
      <c r="D57" s="21"/>
      <c r="E57" s="26"/>
    </row>
    <row r="58" spans="1:6" x14ac:dyDescent="0.2">
      <c r="A58" s="31"/>
      <c r="D58" s="21"/>
      <c r="E58" s="26"/>
    </row>
  </sheetData>
  <sortState ref="A7:F56">
    <sortCondition descending="1" ref="E7:E56"/>
  </sortState>
  <phoneticPr fontId="5" type="noConversion"/>
  <pageMargins left="0.75" right="0.75" top="1" bottom="1" header="0.5" footer="0.5"/>
  <pageSetup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zoomScale="75" zoomScaleNormal="75" workbookViewId="0">
      <selection activeCell="A3" sqref="A3"/>
    </sheetView>
  </sheetViews>
  <sheetFormatPr defaultRowHeight="12.75" x14ac:dyDescent="0.2"/>
  <cols>
    <col min="1" max="1" width="8.7109375" customWidth="1"/>
    <col min="2" max="2" width="15" customWidth="1"/>
    <col min="3" max="3" width="44.42578125" customWidth="1"/>
    <col min="4" max="4" width="13.140625" customWidth="1"/>
    <col min="5" max="5" width="11.28515625" customWidth="1"/>
    <col min="6" max="6" width="13.28515625" customWidth="1"/>
  </cols>
  <sheetData>
    <row r="1" spans="1:6" ht="18.75" x14ac:dyDescent="0.3">
      <c r="A1" s="22" t="s">
        <v>120</v>
      </c>
    </row>
    <row r="2" spans="1:6" ht="18.75" x14ac:dyDescent="0.3">
      <c r="A2" s="8" t="s">
        <v>75</v>
      </c>
    </row>
    <row r="3" spans="1:6" ht="15.75" x14ac:dyDescent="0.25">
      <c r="D3" s="23" t="s">
        <v>75</v>
      </c>
      <c r="E3" s="17"/>
      <c r="F3" s="17"/>
    </row>
    <row r="4" spans="1:6" x14ac:dyDescent="0.2">
      <c r="D4" s="24" t="s">
        <v>16</v>
      </c>
      <c r="E4" s="24" t="s">
        <v>67</v>
      </c>
      <c r="F4" s="24" t="s">
        <v>16</v>
      </c>
    </row>
    <row r="5" spans="1:6" x14ac:dyDescent="0.2">
      <c r="A5" s="16" t="s">
        <v>11</v>
      </c>
      <c r="B5" s="17" t="s">
        <v>12</v>
      </c>
      <c r="C5" s="17"/>
      <c r="D5" s="24" t="s">
        <v>68</v>
      </c>
      <c r="E5" s="24" t="s">
        <v>69</v>
      </c>
      <c r="F5" s="24" t="s">
        <v>64</v>
      </c>
    </row>
    <row r="6" spans="1:6" x14ac:dyDescent="0.2">
      <c r="A6" s="18" t="s">
        <v>15</v>
      </c>
      <c r="B6" s="18" t="s">
        <v>16</v>
      </c>
      <c r="C6" s="18" t="s">
        <v>17</v>
      </c>
      <c r="D6" s="25" t="s">
        <v>70</v>
      </c>
      <c r="E6" s="25" t="s">
        <v>71</v>
      </c>
      <c r="F6" s="25" t="s">
        <v>72</v>
      </c>
    </row>
    <row r="7" spans="1:6" x14ac:dyDescent="0.2">
      <c r="A7" t="s">
        <v>121</v>
      </c>
      <c r="B7">
        <v>31</v>
      </c>
      <c r="C7" t="s">
        <v>25</v>
      </c>
      <c r="D7" s="21">
        <f>[1]BEMIDJI!$E$20</f>
        <v>1</v>
      </c>
      <c r="E7" s="26">
        <f>[1]BEMIDJI!$E$22</f>
        <v>1</v>
      </c>
      <c r="F7" s="29">
        <v>41</v>
      </c>
    </row>
    <row r="8" spans="1:6" x14ac:dyDescent="0.2">
      <c r="A8" t="s">
        <v>121</v>
      </c>
      <c r="B8">
        <v>2155</v>
      </c>
      <c r="C8" t="s">
        <v>60</v>
      </c>
      <c r="D8" s="21">
        <f>[1]WADENA!$E$20</f>
        <v>66</v>
      </c>
      <c r="E8" s="26">
        <f>[1]WADENA!$E$22</f>
        <v>0.84848484848484851</v>
      </c>
      <c r="F8" s="29">
        <v>30</v>
      </c>
    </row>
    <row r="9" spans="1:6" x14ac:dyDescent="0.2">
      <c r="A9" t="s">
        <v>121</v>
      </c>
      <c r="B9">
        <v>200</v>
      </c>
      <c r="C9" t="s">
        <v>40</v>
      </c>
      <c r="D9" s="21">
        <f>[1]HASTINGS!$E$20</f>
        <v>12</v>
      </c>
      <c r="E9" s="26">
        <f>[1]HASTINGS!$E$22</f>
        <v>0.83333333333333337</v>
      </c>
      <c r="F9">
        <v>37</v>
      </c>
    </row>
    <row r="10" spans="1:6" x14ac:dyDescent="0.2">
      <c r="A10" t="s">
        <v>121</v>
      </c>
      <c r="B10">
        <v>113</v>
      </c>
      <c r="C10" t="s">
        <v>32</v>
      </c>
      <c r="D10" s="21">
        <f>[1]Walker!$E$20</f>
        <v>11</v>
      </c>
      <c r="E10" s="26">
        <f>[1]Walker!$E$22</f>
        <v>0.81818181818181823</v>
      </c>
      <c r="F10">
        <v>39</v>
      </c>
    </row>
    <row r="11" spans="1:6" x14ac:dyDescent="0.2">
      <c r="A11" t="s">
        <v>121</v>
      </c>
      <c r="B11">
        <v>100</v>
      </c>
      <c r="C11" t="s">
        <v>27</v>
      </c>
      <c r="D11" s="21">
        <f>[1]AEOA!$E$20</f>
        <v>15</v>
      </c>
      <c r="E11" s="26">
        <f>[1]AEOA!$E$22</f>
        <v>0.8</v>
      </c>
      <c r="F11">
        <v>36</v>
      </c>
    </row>
    <row r="12" spans="1:6" x14ac:dyDescent="0.2">
      <c r="A12" t="s">
        <v>121</v>
      </c>
      <c r="B12">
        <v>271</v>
      </c>
      <c r="C12" t="s">
        <v>44</v>
      </c>
      <c r="D12" s="21">
        <f>[1]BLOOMINGTON!$E$20</f>
        <v>638</v>
      </c>
      <c r="E12" s="26">
        <f>[1]BLOOMINGTON!$E$22</f>
        <v>0.61755485893416928</v>
      </c>
      <c r="F12">
        <v>9</v>
      </c>
    </row>
    <row r="13" spans="1:6" x14ac:dyDescent="0.2">
      <c r="A13" t="s">
        <v>121</v>
      </c>
      <c r="B13">
        <v>6004</v>
      </c>
      <c r="C13" t="s">
        <v>62</v>
      </c>
      <c r="D13" s="21">
        <f>[1]FRESHWATER!$E$20</f>
        <v>26</v>
      </c>
      <c r="E13" s="26">
        <f>[1]FRESHWATER!$E$22</f>
        <v>0.61538461538461542</v>
      </c>
      <c r="F13">
        <v>35</v>
      </c>
    </row>
    <row r="14" spans="1:6" x14ac:dyDescent="0.2">
      <c r="A14" t="s">
        <v>121</v>
      </c>
      <c r="B14">
        <v>279</v>
      </c>
      <c r="C14" t="s">
        <v>45</v>
      </c>
      <c r="D14" s="21">
        <f>[1]OSSEO!$E$20</f>
        <v>571</v>
      </c>
      <c r="E14" s="26">
        <f>[1]OSSEO!$E$22</f>
        <v>0.60245183887915932</v>
      </c>
      <c r="F14">
        <v>13</v>
      </c>
    </row>
    <row r="15" spans="1:6" x14ac:dyDescent="0.2">
      <c r="A15" t="s">
        <v>121</v>
      </c>
      <c r="B15">
        <v>256</v>
      </c>
      <c r="C15" t="s">
        <v>42</v>
      </c>
      <c r="D15" s="21">
        <f>'[1]RED WING'!$E$20</f>
        <v>42</v>
      </c>
      <c r="E15" s="26">
        <f>'[1]RED WING'!$E$22</f>
        <v>0.59523809523809523</v>
      </c>
      <c r="F15" s="29">
        <v>33</v>
      </c>
    </row>
    <row r="16" spans="1:6" x14ac:dyDescent="0.2">
      <c r="A16" t="s">
        <v>121</v>
      </c>
      <c r="B16">
        <v>930</v>
      </c>
      <c r="C16" t="s">
        <v>59</v>
      </c>
      <c r="D16" s="21">
        <f>'[1]CARVER SCOTT'!$E$20</f>
        <v>315</v>
      </c>
      <c r="E16" s="26">
        <f>'[1]CARVER SCOTT'!$E$22</f>
        <v>0.59047619047619049</v>
      </c>
      <c r="F16" s="29">
        <v>16</v>
      </c>
    </row>
    <row r="17" spans="1:6" x14ac:dyDescent="0.2">
      <c r="A17" t="s">
        <v>121</v>
      </c>
      <c r="B17">
        <v>2860</v>
      </c>
      <c r="C17" t="s">
        <v>61</v>
      </c>
      <c r="D17" s="21">
        <f>'[1]BLUE EARTH'!$E$20</f>
        <v>12</v>
      </c>
      <c r="E17" s="26">
        <f>'[1]BLUE EARTH'!$E$22</f>
        <v>0.58333333333333337</v>
      </c>
      <c r="F17">
        <v>38</v>
      </c>
    </row>
    <row r="18" spans="1:6" x14ac:dyDescent="0.2">
      <c r="A18" t="s">
        <v>121</v>
      </c>
      <c r="B18">
        <v>761</v>
      </c>
      <c r="C18" t="s">
        <v>55</v>
      </c>
      <c r="D18" s="21">
        <f>[1]OWATONNA!$E$31</f>
        <v>739</v>
      </c>
      <c r="E18" s="26">
        <f>[1]OWATONNA!$E$33</f>
        <v>0.58322056833558866</v>
      </c>
      <c r="F18">
        <v>6</v>
      </c>
    </row>
    <row r="19" spans="1:6" x14ac:dyDescent="0.2">
      <c r="A19" t="s">
        <v>121</v>
      </c>
      <c r="B19">
        <v>270</v>
      </c>
      <c r="C19" t="s">
        <v>43</v>
      </c>
      <c r="D19" s="21">
        <f>[1]HOPKINS!$E$20</f>
        <v>629</v>
      </c>
      <c r="E19" s="26">
        <f>[1]HOPKINS!$E$22</f>
        <v>0.58028616852146264</v>
      </c>
      <c r="F19">
        <v>10</v>
      </c>
    </row>
    <row r="20" spans="1:6" x14ac:dyDescent="0.2">
      <c r="A20" t="s">
        <v>121</v>
      </c>
      <c r="B20">
        <v>281</v>
      </c>
      <c r="C20" t="s">
        <v>46</v>
      </c>
      <c r="D20" s="21">
        <f>[1]ROBBINSDALE!$E$20</f>
        <v>445</v>
      </c>
      <c r="E20" s="26">
        <f>[1]ROBBINSDALE!$E$22</f>
        <v>0.56853932584269662</v>
      </c>
      <c r="F20">
        <v>15</v>
      </c>
    </row>
    <row r="21" spans="1:6" x14ac:dyDescent="0.2">
      <c r="A21" t="s">
        <v>121</v>
      </c>
      <c r="B21">
        <v>6</v>
      </c>
      <c r="C21" s="33" t="s">
        <v>22</v>
      </c>
      <c r="D21" s="21">
        <f>'[1]SOUTH ST. PAUL'!$E$20</f>
        <v>147</v>
      </c>
      <c r="E21" s="26">
        <f>'[1]SOUTH ST. PAUL'!$E$22</f>
        <v>0.55782312925170063</v>
      </c>
      <c r="F21">
        <v>23</v>
      </c>
    </row>
    <row r="22" spans="1:6" x14ac:dyDescent="0.2">
      <c r="A22" t="s">
        <v>121</v>
      </c>
      <c r="B22">
        <v>11</v>
      </c>
      <c r="C22" t="s">
        <v>23</v>
      </c>
      <c r="D22" s="21">
        <f>[1]ANOKA!$E$20</f>
        <v>933</v>
      </c>
      <c r="E22" s="26">
        <f>[1]ANOKA!$E$22</f>
        <v>0.55734190782422288</v>
      </c>
      <c r="F22">
        <v>5</v>
      </c>
    </row>
    <row r="23" spans="1:6" x14ac:dyDescent="0.2">
      <c r="A23" s="29" t="s">
        <v>121</v>
      </c>
      <c r="B23" s="29">
        <v>194</v>
      </c>
      <c r="C23" s="50" t="s">
        <v>38</v>
      </c>
      <c r="D23" s="30">
        <f>[1]LAKEVILLE!$E$20</f>
        <v>90</v>
      </c>
      <c r="E23" s="41">
        <f>[1]LAKEVILLE!$E$22</f>
        <v>0.5444444444444444</v>
      </c>
      <c r="F23">
        <v>28</v>
      </c>
    </row>
    <row r="24" spans="1:6" x14ac:dyDescent="0.2">
      <c r="A24" t="s">
        <v>121</v>
      </c>
      <c r="B24">
        <v>115</v>
      </c>
      <c r="C24" t="s">
        <v>34</v>
      </c>
      <c r="D24" s="21">
        <f>'[1]LINCOLN ENG'!$E$20</f>
        <v>625</v>
      </c>
      <c r="E24" s="26">
        <f>'[1]LINCOLN ENG'!$E$22</f>
        <v>0.53920000000000001</v>
      </c>
      <c r="F24">
        <v>11</v>
      </c>
    </row>
    <row r="25" spans="1:6" x14ac:dyDescent="0.2">
      <c r="A25" t="s">
        <v>121</v>
      </c>
      <c r="B25">
        <v>152</v>
      </c>
      <c r="C25" t="s">
        <v>81</v>
      </c>
      <c r="D25" s="21">
        <f>[1]MOORHEAD!$E$20</f>
        <v>158</v>
      </c>
      <c r="E25" s="26">
        <f>[1]MOORHEAD!$E$22</f>
        <v>0.53164556962025311</v>
      </c>
      <c r="F25">
        <v>22</v>
      </c>
    </row>
    <row r="26" spans="1:6" x14ac:dyDescent="0.2">
      <c r="A26" t="s">
        <v>121</v>
      </c>
      <c r="B26">
        <v>928</v>
      </c>
      <c r="C26" t="s">
        <v>58</v>
      </c>
      <c r="D26" s="21">
        <f>[1]NWECSU!$E$20</f>
        <v>168</v>
      </c>
      <c r="E26" s="26">
        <f>[1]NWECSU!$E$22</f>
        <v>0.52380952380952384</v>
      </c>
      <c r="F26" s="29">
        <v>21</v>
      </c>
    </row>
    <row r="27" spans="1:6" x14ac:dyDescent="0.2">
      <c r="A27" t="s">
        <v>121</v>
      </c>
      <c r="B27">
        <v>196</v>
      </c>
      <c r="C27" t="s">
        <v>39</v>
      </c>
      <c r="D27" s="21">
        <f>[1]ROSEMOUNT!$E$20</f>
        <v>662</v>
      </c>
      <c r="E27" s="26">
        <f>[1]ROSEMOUNT!$E$22</f>
        <v>0.52114803625377648</v>
      </c>
      <c r="F27">
        <v>7</v>
      </c>
    </row>
    <row r="28" spans="1:6" x14ac:dyDescent="0.2">
      <c r="A28" s="37"/>
      <c r="B28" s="37"/>
      <c r="C28" s="37" t="s">
        <v>10</v>
      </c>
      <c r="D28" s="40">
        <f>[1]STATEWIDE!$E$20</f>
        <v>20681</v>
      </c>
      <c r="E28" s="43">
        <f>[1]STATEWIDE!$E$22</f>
        <v>0.51544896281611141</v>
      </c>
      <c r="F28" s="37"/>
    </row>
    <row r="29" spans="1:6" x14ac:dyDescent="0.2">
      <c r="A29" t="s">
        <v>121</v>
      </c>
      <c r="B29">
        <v>625</v>
      </c>
      <c r="C29" t="s">
        <v>52</v>
      </c>
      <c r="D29" s="30">
        <f>'[1]ST. PAUL'!$E$20</f>
        <v>5814</v>
      </c>
      <c r="E29" s="41">
        <f>'[1]ST. PAUL'!$E$22</f>
        <v>0.51117991056071554</v>
      </c>
      <c r="F29">
        <v>1</v>
      </c>
    </row>
    <row r="30" spans="1:6" x14ac:dyDescent="0.2">
      <c r="A30" s="29" t="s">
        <v>121</v>
      </c>
      <c r="B30" s="29">
        <v>622</v>
      </c>
      <c r="C30" s="50" t="s">
        <v>51</v>
      </c>
      <c r="D30" s="29">
        <f>'[1]North St. Paul'!$E$20</f>
        <v>971</v>
      </c>
      <c r="E30" s="41">
        <f>'[1]North St. Paul'!$E$22</f>
        <v>0.50772399588053552</v>
      </c>
      <c r="F30">
        <v>3</v>
      </c>
    </row>
    <row r="31" spans="1:6" x14ac:dyDescent="0.2">
      <c r="A31" t="s">
        <v>121</v>
      </c>
      <c r="B31">
        <v>833</v>
      </c>
      <c r="C31" t="s">
        <v>56</v>
      </c>
      <c r="D31" s="21">
        <f>'[1]SOUTH WAS CTY'!$E$20</f>
        <v>97</v>
      </c>
      <c r="E31" s="26">
        <f>'[1]SOUTH WAS CTY'!$E$22</f>
        <v>0.50515463917525771</v>
      </c>
      <c r="F31">
        <v>26</v>
      </c>
    </row>
    <row r="32" spans="1:6" x14ac:dyDescent="0.2">
      <c r="A32" t="s">
        <v>121</v>
      </c>
      <c r="B32">
        <v>1</v>
      </c>
      <c r="C32" s="33" t="s">
        <v>21</v>
      </c>
      <c r="D32" s="21">
        <f>[1]MPLS!$E$20</f>
        <v>3423</v>
      </c>
      <c r="E32" s="26">
        <f>[1]MPLS!$E$22</f>
        <v>0.50189891907683315</v>
      </c>
      <c r="F32">
        <v>2</v>
      </c>
    </row>
    <row r="33" spans="1:6" x14ac:dyDescent="0.2">
      <c r="A33" t="s">
        <v>121</v>
      </c>
      <c r="B33">
        <v>77</v>
      </c>
      <c r="C33" t="s">
        <v>26</v>
      </c>
      <c r="D33" s="21">
        <f>[1]MANKATO!$E$20</f>
        <v>198</v>
      </c>
      <c r="E33" s="26">
        <f>[1]MANKATO!$E$22</f>
        <v>0.5</v>
      </c>
      <c r="F33">
        <v>19</v>
      </c>
    </row>
    <row r="34" spans="1:6" x14ac:dyDescent="0.2">
      <c r="A34" t="s">
        <v>121</v>
      </c>
      <c r="B34">
        <v>544</v>
      </c>
      <c r="C34" t="s">
        <v>50</v>
      </c>
      <c r="D34" s="21">
        <f>'[1]Fergus Falls'!$E$20</f>
        <v>6</v>
      </c>
      <c r="E34" s="26">
        <f>'[1]Fergus Falls'!$E$22</f>
        <v>0.5</v>
      </c>
      <c r="F34">
        <v>40</v>
      </c>
    </row>
    <row r="35" spans="1:6" x14ac:dyDescent="0.2">
      <c r="A35" s="37"/>
      <c r="B35" s="37"/>
      <c r="C35" s="44" t="s">
        <v>125</v>
      </c>
      <c r="D35" s="40"/>
      <c r="E35" s="53">
        <f>[1]STATEWIDE!$K$22</f>
        <v>0.49358735070837972</v>
      </c>
      <c r="F35" s="37">
        <v>43</v>
      </c>
    </row>
    <row r="36" spans="1:6" x14ac:dyDescent="0.2">
      <c r="A36" t="s">
        <v>121</v>
      </c>
      <c r="B36">
        <v>103</v>
      </c>
      <c r="C36" t="s">
        <v>28</v>
      </c>
      <c r="D36" s="21">
        <f>[1]CORRECTIONS!$E$20</f>
        <v>223</v>
      </c>
      <c r="E36" s="26">
        <f>[1]CORRECTIONS!$E$22</f>
        <v>0.49327354260089684</v>
      </c>
      <c r="F36">
        <v>18</v>
      </c>
    </row>
    <row r="37" spans="1:6" x14ac:dyDescent="0.2">
      <c r="A37" t="s">
        <v>121</v>
      </c>
      <c r="B37">
        <v>2397</v>
      </c>
      <c r="C37" t="s">
        <v>82</v>
      </c>
      <c r="D37" s="21">
        <f>[1]LESUEUR!$E$20</f>
        <v>108</v>
      </c>
      <c r="E37" s="26">
        <f>[1]LESUEUR!$E$22</f>
        <v>0.49074074074074076</v>
      </c>
      <c r="F37">
        <v>25</v>
      </c>
    </row>
    <row r="38" spans="1:6" x14ac:dyDescent="0.2">
      <c r="A38" t="s">
        <v>121</v>
      </c>
      <c r="B38">
        <v>191</v>
      </c>
      <c r="C38" t="s">
        <v>36</v>
      </c>
      <c r="D38" s="21">
        <f>[1]BURNSVILLE!$E$20</f>
        <v>470</v>
      </c>
      <c r="E38" s="26">
        <f>[1]BURNSVILLE!$E$22</f>
        <v>0.48723404255319147</v>
      </c>
      <c r="F38">
        <v>14</v>
      </c>
    </row>
    <row r="39" spans="1:6" x14ac:dyDescent="0.2">
      <c r="A39" t="s">
        <v>121</v>
      </c>
      <c r="B39">
        <v>535</v>
      </c>
      <c r="C39" t="s">
        <v>49</v>
      </c>
      <c r="D39" s="21">
        <f>[1]ROCHESTER!$E$20</f>
        <v>614</v>
      </c>
      <c r="E39" s="26">
        <f>[1]ROCHESTER!$E$22</f>
        <v>0.48045602605863191</v>
      </c>
      <c r="F39">
        <v>12</v>
      </c>
    </row>
    <row r="40" spans="1:6" x14ac:dyDescent="0.2">
      <c r="A40" t="s">
        <v>121</v>
      </c>
      <c r="B40">
        <v>882</v>
      </c>
      <c r="C40" t="s">
        <v>57</v>
      </c>
      <c r="D40" s="21">
        <f>[1]MONTICELLO!$E$20</f>
        <v>176</v>
      </c>
      <c r="E40" s="26">
        <f>[1]MONTICELLO!$E$22</f>
        <v>0.47727272727272729</v>
      </c>
      <c r="F40">
        <v>20</v>
      </c>
    </row>
    <row r="41" spans="1:6" x14ac:dyDescent="0.2">
      <c r="A41" t="s">
        <v>121</v>
      </c>
      <c r="B41">
        <v>206</v>
      </c>
      <c r="C41" t="s">
        <v>41</v>
      </c>
      <c r="D41" s="21">
        <f>[1]ALEX!$E$20</f>
        <v>81</v>
      </c>
      <c r="E41" s="26">
        <f>[1]ALEX!$E$22</f>
        <v>0.46913580246913578</v>
      </c>
      <c r="F41">
        <v>29</v>
      </c>
    </row>
    <row r="42" spans="1:6" x14ac:dyDescent="0.2">
      <c r="A42" t="s">
        <v>121</v>
      </c>
      <c r="B42">
        <v>347</v>
      </c>
      <c r="C42" t="s">
        <v>47</v>
      </c>
      <c r="D42" s="21">
        <f>[1]WILLMAR!$E$20</f>
        <v>236</v>
      </c>
      <c r="E42" s="26">
        <f>[1]WILLMAR!$E$22</f>
        <v>0.4364406779661017</v>
      </c>
      <c r="F42" s="29">
        <v>17</v>
      </c>
    </row>
    <row r="43" spans="1:6" x14ac:dyDescent="0.2">
      <c r="A43" t="s">
        <v>121</v>
      </c>
      <c r="B43">
        <v>4102</v>
      </c>
      <c r="C43" t="s">
        <v>79</v>
      </c>
      <c r="D43" s="21">
        <f>'[1]MN Internship'!$E$20</f>
        <v>133</v>
      </c>
      <c r="E43" s="26">
        <f>'[1]MN Internship'!$E$22</f>
        <v>0.43609022556390975</v>
      </c>
      <c r="F43">
        <v>24</v>
      </c>
    </row>
    <row r="44" spans="1:6" x14ac:dyDescent="0.2">
      <c r="A44" t="s">
        <v>121</v>
      </c>
      <c r="B44">
        <v>742</v>
      </c>
      <c r="C44" t="s">
        <v>54</v>
      </c>
      <c r="D44" s="21">
        <f>'[1]ST. CLOUD'!$E$20</f>
        <v>640</v>
      </c>
      <c r="E44" s="26">
        <f>'[1]ST. CLOUD'!$E$22</f>
        <v>0.42812499999999998</v>
      </c>
      <c r="F44">
        <v>8</v>
      </c>
    </row>
    <row r="45" spans="1:6" x14ac:dyDescent="0.2">
      <c r="A45" t="s">
        <v>121</v>
      </c>
      <c r="B45">
        <v>709</v>
      </c>
      <c r="C45" t="s">
        <v>53</v>
      </c>
      <c r="D45" s="21">
        <f>[1]DULUTH!$E$20</f>
        <v>48</v>
      </c>
      <c r="E45" s="26">
        <f>[1]DULUTH!$E$22</f>
        <v>0.41666666666666669</v>
      </c>
      <c r="F45">
        <v>31</v>
      </c>
    </row>
    <row r="46" spans="1:6" x14ac:dyDescent="0.2">
      <c r="A46" t="s">
        <v>121</v>
      </c>
      <c r="B46">
        <v>112</v>
      </c>
      <c r="C46" t="s">
        <v>78</v>
      </c>
      <c r="D46" s="21">
        <f>[1]CSD!$E$20</f>
        <v>34</v>
      </c>
      <c r="E46" s="26">
        <f>[1]CSD!$E$22</f>
        <v>0.41176470588235292</v>
      </c>
      <c r="F46">
        <v>34</v>
      </c>
    </row>
    <row r="47" spans="1:6" x14ac:dyDescent="0.2">
      <c r="A47" t="s">
        <v>121</v>
      </c>
      <c r="B47">
        <v>413</v>
      </c>
      <c r="C47" t="s">
        <v>48</v>
      </c>
      <c r="D47" s="21">
        <f>[1]MARSHALL!$E$20</f>
        <v>965</v>
      </c>
      <c r="E47" s="26">
        <f>[1]MARSHALL!$E$22</f>
        <v>0.39896373056994816</v>
      </c>
      <c r="F47">
        <v>4</v>
      </c>
    </row>
    <row r="48" spans="1:6" x14ac:dyDescent="0.2">
      <c r="A48" s="29" t="s">
        <v>121</v>
      </c>
      <c r="B48" s="29">
        <v>105</v>
      </c>
      <c r="C48" s="50" t="s">
        <v>29</v>
      </c>
      <c r="D48" s="29">
        <f>'[1]TRI CTY'!$E$20</f>
        <v>43</v>
      </c>
      <c r="E48" s="41">
        <f>'[1]TRI CTY'!$E$22</f>
        <v>0.39534883720930231</v>
      </c>
      <c r="F48" s="29">
        <v>32</v>
      </c>
    </row>
    <row r="49" spans="1:6" x14ac:dyDescent="0.2">
      <c r="A49" s="37"/>
      <c r="B49" s="37"/>
      <c r="C49" s="44" t="s">
        <v>127</v>
      </c>
      <c r="D49" s="40"/>
      <c r="E49" s="53">
        <f>[1]STATEWIDE!$L$22</f>
        <v>0.37019051303128481</v>
      </c>
      <c r="F49" s="37">
        <v>44</v>
      </c>
    </row>
    <row r="50" spans="1:6" x14ac:dyDescent="0.2">
      <c r="A50" t="s">
        <v>121</v>
      </c>
      <c r="B50">
        <v>192</v>
      </c>
      <c r="C50" t="s">
        <v>37</v>
      </c>
      <c r="D50" s="21">
        <f>[1]FARMINGTON!$E$20</f>
        <v>95</v>
      </c>
      <c r="E50" s="26">
        <f>[1]FARMINGTON!$E$22</f>
        <v>0.33684210526315789</v>
      </c>
      <c r="F50">
        <v>27</v>
      </c>
    </row>
    <row r="51" spans="1:6" x14ac:dyDescent="0.2">
      <c r="A51" t="s">
        <v>121</v>
      </c>
      <c r="B51">
        <v>22</v>
      </c>
      <c r="C51" t="s">
        <v>24</v>
      </c>
      <c r="D51" s="21">
        <f>'[1]DET LAKES'!$E$20</f>
        <v>1</v>
      </c>
      <c r="E51" s="26">
        <f>'[1]DET LAKES'!$E$22</f>
        <v>0</v>
      </c>
      <c r="F51">
        <v>42</v>
      </c>
    </row>
    <row r="52" spans="1:6" x14ac:dyDescent="0.2">
      <c r="A52" t="s">
        <v>121</v>
      </c>
      <c r="B52">
        <v>107</v>
      </c>
      <c r="C52" t="s">
        <v>30</v>
      </c>
      <c r="D52" s="21">
        <v>0</v>
      </c>
      <c r="E52" s="26"/>
      <c r="F52" s="29"/>
    </row>
    <row r="53" spans="1:6" x14ac:dyDescent="0.2">
      <c r="A53" t="s">
        <v>121</v>
      </c>
      <c r="B53">
        <v>181</v>
      </c>
      <c r="C53" t="s">
        <v>35</v>
      </c>
      <c r="D53" s="21">
        <f>[1]BRAINERD!$E$20</f>
        <v>0</v>
      </c>
      <c r="E53" s="26"/>
    </row>
    <row r="54" spans="1:6" x14ac:dyDescent="0.2">
      <c r="A54" t="s">
        <v>121</v>
      </c>
      <c r="B54">
        <v>115</v>
      </c>
      <c r="C54" t="s">
        <v>33</v>
      </c>
      <c r="D54" s="30">
        <f>'[1]CASS LAKE'!$E$20</f>
        <v>0</v>
      </c>
      <c r="E54" s="41"/>
    </row>
    <row r="55" spans="1:6" x14ac:dyDescent="0.2">
      <c r="A55" t="s">
        <v>121</v>
      </c>
      <c r="B55">
        <v>38</v>
      </c>
      <c r="C55" t="s">
        <v>77</v>
      </c>
      <c r="D55" s="21">
        <f>'[1]Red Lake'!$E$20</f>
        <v>0</v>
      </c>
      <c r="E55" s="26"/>
      <c r="F55" s="29"/>
    </row>
    <row r="56" spans="1:6" x14ac:dyDescent="0.2">
      <c r="A56" t="s">
        <v>121</v>
      </c>
      <c r="B56">
        <v>111</v>
      </c>
      <c r="C56" t="s">
        <v>31</v>
      </c>
      <c r="D56" s="21">
        <f>'[1]WHITE EARTH'!$E$20</f>
        <v>0</v>
      </c>
      <c r="E56" s="26"/>
    </row>
    <row r="57" spans="1:6" x14ac:dyDescent="0.2">
      <c r="D57" s="21"/>
      <c r="E57" s="36"/>
    </row>
    <row r="58" spans="1:6" x14ac:dyDescent="0.2">
      <c r="D58" s="21"/>
      <c r="E58" s="36"/>
    </row>
    <row r="59" spans="1:6" x14ac:dyDescent="0.2">
      <c r="D59" s="21"/>
      <c r="E59" s="36"/>
    </row>
    <row r="60" spans="1:6" x14ac:dyDescent="0.2">
      <c r="D60" s="21"/>
      <c r="E60" s="36"/>
    </row>
    <row r="61" spans="1:6" x14ac:dyDescent="0.2">
      <c r="D61" s="21"/>
      <c r="E61" s="36"/>
      <c r="F61" s="29"/>
    </row>
    <row r="62" spans="1:6" x14ac:dyDescent="0.2">
      <c r="A62" s="31"/>
    </row>
  </sheetData>
  <sortState ref="A7:F51">
    <sortCondition descending="1" ref="E7:E51"/>
  </sortState>
  <phoneticPr fontId="5" type="noConversion"/>
  <pageMargins left="0.75" right="0.75" top="1" bottom="1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="75" zoomScaleNormal="75" workbookViewId="0">
      <selection activeCell="A3" sqref="A3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  <col min="9" max="10" width="9.7109375" bestFit="1" customWidth="1"/>
  </cols>
  <sheetData>
    <row r="1" spans="1:9" ht="18.75" x14ac:dyDescent="0.3">
      <c r="A1" s="22" t="s">
        <v>124</v>
      </c>
    </row>
    <row r="2" spans="1:9" ht="18.75" x14ac:dyDescent="0.3">
      <c r="A2" s="8" t="s">
        <v>91</v>
      </c>
    </row>
    <row r="3" spans="1:9" ht="15.75" x14ac:dyDescent="0.25">
      <c r="D3" s="9" t="s">
        <v>91</v>
      </c>
      <c r="E3" s="11"/>
      <c r="F3" s="10"/>
      <c r="G3" s="10"/>
      <c r="H3" s="11"/>
    </row>
    <row r="4" spans="1:9" x14ac:dyDescent="0.2">
      <c r="D4" s="12"/>
      <c r="E4" s="11"/>
      <c r="F4" s="13"/>
      <c r="G4" s="13"/>
      <c r="H4" s="11"/>
    </row>
    <row r="5" spans="1:9" x14ac:dyDescent="0.2">
      <c r="D5" s="14"/>
      <c r="E5" s="11"/>
      <c r="F5" s="15" t="s">
        <v>85</v>
      </c>
      <c r="G5" s="15"/>
      <c r="H5" s="14" t="s">
        <v>87</v>
      </c>
    </row>
    <row r="6" spans="1:9" x14ac:dyDescent="0.2">
      <c r="A6" s="16" t="s">
        <v>11</v>
      </c>
      <c r="B6" s="17" t="s">
        <v>12</v>
      </c>
      <c r="C6" s="17"/>
      <c r="D6" s="14" t="s">
        <v>63</v>
      </c>
      <c r="E6" s="14" t="s">
        <v>90</v>
      </c>
      <c r="F6" s="15" t="s">
        <v>84</v>
      </c>
      <c r="G6" s="15" t="s">
        <v>89</v>
      </c>
      <c r="H6" s="14" t="s">
        <v>64</v>
      </c>
      <c r="I6" s="34"/>
    </row>
    <row r="7" spans="1:9" x14ac:dyDescent="0.2">
      <c r="A7" s="18" t="s">
        <v>15</v>
      </c>
      <c r="B7" s="18" t="s">
        <v>16</v>
      </c>
      <c r="C7" s="18" t="s">
        <v>17</v>
      </c>
      <c r="D7" s="19" t="s">
        <v>84</v>
      </c>
      <c r="E7" s="19" t="s">
        <v>72</v>
      </c>
      <c r="F7" s="20" t="s">
        <v>86</v>
      </c>
      <c r="G7" s="20" t="s">
        <v>72</v>
      </c>
      <c r="H7" s="19" t="s">
        <v>88</v>
      </c>
      <c r="I7" s="29"/>
    </row>
    <row r="8" spans="1:9" x14ac:dyDescent="0.2">
      <c r="A8" t="s">
        <v>121</v>
      </c>
      <c r="B8">
        <v>103</v>
      </c>
      <c r="C8" t="s">
        <v>28</v>
      </c>
      <c r="D8" s="21">
        <f>[2]CORRECTIONS!$F$25</f>
        <v>4950</v>
      </c>
      <c r="E8" s="29">
        <v>3</v>
      </c>
      <c r="F8" s="26">
        <f>[1]CORRECTIONS!$B$18/D8</f>
        <v>0.90424242424242429</v>
      </c>
      <c r="G8">
        <v>1</v>
      </c>
      <c r="H8" s="21">
        <f>[1]CORRECTIONS!$C$18/[1]CORRECTIONS!$B$18</f>
        <v>232.86449955317246</v>
      </c>
    </row>
    <row r="9" spans="1:9" x14ac:dyDescent="0.2">
      <c r="A9" t="s">
        <v>121</v>
      </c>
      <c r="B9">
        <v>281</v>
      </c>
      <c r="C9" t="s">
        <v>46</v>
      </c>
      <c r="D9" s="21">
        <f>[2]ROBBINSDALE!$F$25</f>
        <v>1425</v>
      </c>
      <c r="E9" s="29">
        <v>15</v>
      </c>
      <c r="F9" s="26">
        <f>[1]ROBBINSDALE!$B$18/D9</f>
        <v>0.67368421052631577</v>
      </c>
      <c r="G9">
        <v>16</v>
      </c>
      <c r="H9" s="21">
        <f>[1]ROBBINSDALE!$C$18/[1]ROBBINSDALE!$B$18</f>
        <v>159.6015625</v>
      </c>
    </row>
    <row r="10" spans="1:9" x14ac:dyDescent="0.2">
      <c r="A10" t="s">
        <v>121</v>
      </c>
      <c r="B10">
        <v>271</v>
      </c>
      <c r="C10" t="s">
        <v>44</v>
      </c>
      <c r="D10" s="21">
        <f>[2]BLOOMINGTON!$F$25</f>
        <v>2343</v>
      </c>
      <c r="E10" s="29">
        <v>7</v>
      </c>
      <c r="F10" s="26">
        <f>[1]BLOOMINGTON!$B$18/D10</f>
        <v>0.70934699103713184</v>
      </c>
      <c r="G10">
        <v>11</v>
      </c>
      <c r="H10" s="21">
        <f>[1]BLOOMINGTON!$C$18/[1]BLOOMINGTON!$B$18</f>
        <v>154.41335740072202</v>
      </c>
    </row>
    <row r="11" spans="1:9" x14ac:dyDescent="0.2">
      <c r="A11" t="s">
        <v>121</v>
      </c>
      <c r="B11">
        <v>625</v>
      </c>
      <c r="C11" s="33" t="s">
        <v>52</v>
      </c>
      <c r="D11" s="21">
        <f>'[2]ST. PAUL'!$F$25</f>
        <v>12225</v>
      </c>
      <c r="E11" s="29">
        <v>1</v>
      </c>
      <c r="F11" s="26">
        <f>'[1]ST. PAUL'!$B$18/D11</f>
        <v>0.67067484662576682</v>
      </c>
      <c r="G11">
        <v>17</v>
      </c>
      <c r="H11" s="21">
        <f>'[1]ST. PAUL'!$C$18/'[1]ST. PAUL'!$B$18</f>
        <v>153.54354189535309</v>
      </c>
    </row>
    <row r="12" spans="1:9" x14ac:dyDescent="0.2">
      <c r="A12" t="s">
        <v>121</v>
      </c>
      <c r="B12">
        <v>77</v>
      </c>
      <c r="C12" t="s">
        <v>26</v>
      </c>
      <c r="D12" s="21">
        <f>[2]MANKATO!$F$25</f>
        <v>767</v>
      </c>
      <c r="E12" s="29">
        <v>21</v>
      </c>
      <c r="F12" s="26">
        <f>[1]MANKATO!$B$18/D12</f>
        <v>0.70273794002607559</v>
      </c>
      <c r="G12">
        <v>13</v>
      </c>
      <c r="H12" s="21">
        <f>[1]MANKATO!$C$18/[1]MANKATO!$B$18</f>
        <v>143.85064935064935</v>
      </c>
    </row>
    <row r="13" spans="1:9" x14ac:dyDescent="0.2">
      <c r="A13" t="s">
        <v>121</v>
      </c>
      <c r="B13">
        <v>1</v>
      </c>
      <c r="C13" t="s">
        <v>21</v>
      </c>
      <c r="D13" s="21">
        <f>[2]MPLS!$F$25</f>
        <v>8478</v>
      </c>
      <c r="E13" s="29">
        <v>2</v>
      </c>
      <c r="F13" s="26">
        <f>[1]MPLS!$B$18/D13</f>
        <v>0.60945977824958719</v>
      </c>
      <c r="G13">
        <v>23</v>
      </c>
      <c r="H13" s="21">
        <f>[1]MPLS!$C$18/[1]MPLS!$B$18</f>
        <v>137.42165666731177</v>
      </c>
    </row>
    <row r="14" spans="1:9" x14ac:dyDescent="0.2">
      <c r="A14" t="s">
        <v>121</v>
      </c>
      <c r="B14">
        <v>535</v>
      </c>
      <c r="C14" t="s">
        <v>49</v>
      </c>
      <c r="D14" s="21">
        <f>[2]ROCHESTER!$F$25</f>
        <v>2013</v>
      </c>
      <c r="E14" s="29">
        <v>11</v>
      </c>
      <c r="F14" s="26">
        <f>[1]ROCHESTER!$B$18/D14</f>
        <v>0.68057625434674618</v>
      </c>
      <c r="G14" s="29">
        <v>15</v>
      </c>
      <c r="H14" s="30">
        <f>[1]ROCHESTER!$C$18/[1]ROCHESTER!$B$18</f>
        <v>132.42569343065693</v>
      </c>
    </row>
    <row r="15" spans="1:9" x14ac:dyDescent="0.2">
      <c r="A15" t="s">
        <v>121</v>
      </c>
      <c r="B15">
        <v>279</v>
      </c>
      <c r="C15" t="s">
        <v>45</v>
      </c>
      <c r="D15" s="21">
        <f>[2]OSSEO!$F$25</f>
        <v>1587</v>
      </c>
      <c r="E15">
        <v>13</v>
      </c>
      <c r="F15" s="26">
        <f>[1]OSSEO!$B$18/D15</f>
        <v>0.77189666036546944</v>
      </c>
      <c r="G15">
        <v>6</v>
      </c>
      <c r="H15" s="21">
        <f>[1]OSSEO!$C$18/[1]OSSEO!$B$18</f>
        <v>125.74326530612245</v>
      </c>
    </row>
    <row r="16" spans="1:9" x14ac:dyDescent="0.2">
      <c r="A16" s="37"/>
      <c r="B16" s="37"/>
      <c r="C16" s="44" t="s">
        <v>128</v>
      </c>
      <c r="D16" s="40"/>
      <c r="E16" s="37"/>
      <c r="F16" s="43"/>
      <c r="G16" s="37"/>
      <c r="H16" s="40">
        <f>[1]STATEWIDE!$C$18/[1]STATEWIDE!$B$18</f>
        <v>125.52836198694548</v>
      </c>
    </row>
    <row r="17" spans="1:8" x14ac:dyDescent="0.2">
      <c r="A17" t="s">
        <v>121</v>
      </c>
      <c r="B17">
        <v>115</v>
      </c>
      <c r="C17" t="s">
        <v>34</v>
      </c>
      <c r="D17" s="21">
        <f>'[2]LINCOLN ENG'!$F$25</f>
        <v>1306</v>
      </c>
      <c r="E17">
        <v>17</v>
      </c>
      <c r="F17" s="26">
        <f>'[1]LINCOLN ENG'!$B$18/D17</f>
        <v>0.70980091883614094</v>
      </c>
      <c r="G17">
        <v>10</v>
      </c>
      <c r="H17" s="21">
        <f>'[1]LINCOLN ENG'!$C$18/'[1]LINCOLN ENG'!$B$18</f>
        <v>125.51361380798275</v>
      </c>
    </row>
    <row r="18" spans="1:8" x14ac:dyDescent="0.2">
      <c r="A18" t="s">
        <v>121</v>
      </c>
      <c r="B18">
        <v>622</v>
      </c>
      <c r="C18" t="s">
        <v>51</v>
      </c>
      <c r="D18" s="21">
        <f>'[2]Metro East'!$F$25</f>
        <v>4466</v>
      </c>
      <c r="E18" s="29">
        <v>5</v>
      </c>
      <c r="F18" s="26">
        <f>'[1]North St. Paul'!$B$18/D18</f>
        <v>0.52888490819525302</v>
      </c>
      <c r="G18">
        <v>34</v>
      </c>
      <c r="H18" s="21">
        <f>'[1]North St. Paul'!$C$18/'[1]North St. Paul'!$B$18</f>
        <v>120.05745131244706</v>
      </c>
    </row>
    <row r="19" spans="1:8" x14ac:dyDescent="0.2">
      <c r="A19" t="s">
        <v>121</v>
      </c>
      <c r="B19">
        <v>930</v>
      </c>
      <c r="C19" t="s">
        <v>59</v>
      </c>
      <c r="D19" s="21">
        <f>'[2]CARVER SCOTT'!$F$25</f>
        <v>1170</v>
      </c>
      <c r="E19" s="29">
        <v>18</v>
      </c>
      <c r="F19" s="26">
        <f>'[1]CARVER SCOTT'!$B$18/D19</f>
        <v>0.57264957264957261</v>
      </c>
      <c r="G19">
        <v>29</v>
      </c>
      <c r="H19" s="21">
        <f>'[1]CARVER SCOTT'!$C$18/'[1]CARVER SCOTT'!$B$18</f>
        <v>118.50380597014926</v>
      </c>
    </row>
    <row r="20" spans="1:8" x14ac:dyDescent="0.2">
      <c r="A20" t="s">
        <v>121</v>
      </c>
      <c r="B20">
        <v>115</v>
      </c>
      <c r="C20" t="s">
        <v>33</v>
      </c>
      <c r="D20" s="21">
        <f>'[2]CASS LAKE'!$F$25</f>
        <v>215</v>
      </c>
      <c r="E20" s="29">
        <v>38</v>
      </c>
      <c r="F20" s="26">
        <f>'[1]CASS LAKE'!$B$18/D20</f>
        <v>0.34883720930232559</v>
      </c>
      <c r="G20">
        <v>46</v>
      </c>
      <c r="H20" s="21">
        <f>'[1]CASS LAKE'!$C$18/'[1]CASS LAKE'!$B$18</f>
        <v>115.02</v>
      </c>
    </row>
    <row r="21" spans="1:8" x14ac:dyDescent="0.2">
      <c r="A21" s="29" t="s">
        <v>121</v>
      </c>
      <c r="B21" s="29">
        <v>112</v>
      </c>
      <c r="C21" s="50" t="s">
        <v>78</v>
      </c>
      <c r="D21" s="30">
        <f>[2]CSD!$F$25</f>
        <v>83</v>
      </c>
      <c r="E21">
        <v>47</v>
      </c>
      <c r="F21" s="41">
        <f>[1]CSD!$B$18/D21</f>
        <v>0.81927710843373491</v>
      </c>
      <c r="G21">
        <v>5</v>
      </c>
      <c r="H21" s="21">
        <f>[1]CSD!$C$18/[1]CSD!$B$18</f>
        <v>106.18382352941177</v>
      </c>
    </row>
    <row r="22" spans="1:8" x14ac:dyDescent="0.2">
      <c r="A22" t="s">
        <v>121</v>
      </c>
      <c r="B22">
        <v>4102</v>
      </c>
      <c r="C22" t="s">
        <v>79</v>
      </c>
      <c r="D22" s="21">
        <f>'[2]mn internship ctr'!$F$25</f>
        <v>597</v>
      </c>
      <c r="E22" s="29">
        <v>27</v>
      </c>
      <c r="F22" s="26">
        <f>'[1]MN Internship'!$B$18/D22</f>
        <v>0.47236180904522612</v>
      </c>
      <c r="G22">
        <v>39</v>
      </c>
      <c r="H22" s="21">
        <f>'[1]MN Internship'!$C$18/'[1]MN Internship'!$B$18</f>
        <v>103.72695035460993</v>
      </c>
    </row>
    <row r="23" spans="1:8" x14ac:dyDescent="0.2">
      <c r="A23" t="s">
        <v>121</v>
      </c>
      <c r="B23">
        <v>191</v>
      </c>
      <c r="C23" t="s">
        <v>36</v>
      </c>
      <c r="D23" s="21">
        <f>[2]BURNSVILLE!$F$25</f>
        <v>731</v>
      </c>
      <c r="E23" s="29">
        <v>22</v>
      </c>
      <c r="F23" s="26">
        <f>[1]BURNSVILLE!$B$18/D23</f>
        <v>0.77017783857729138</v>
      </c>
      <c r="G23">
        <v>7</v>
      </c>
      <c r="H23" s="30">
        <f>[1]BURNSVILLE!$C$18/[1]BURNSVILLE!$B$18</f>
        <v>96.139875666074602</v>
      </c>
    </row>
    <row r="24" spans="1:8" x14ac:dyDescent="0.2">
      <c r="A24" t="s">
        <v>121</v>
      </c>
      <c r="B24">
        <v>11</v>
      </c>
      <c r="C24" t="s">
        <v>23</v>
      </c>
      <c r="D24" s="21">
        <f>[2]ANOKA!$F$25</f>
        <v>4836</v>
      </c>
      <c r="E24">
        <v>4</v>
      </c>
      <c r="F24" s="26">
        <f>[1]ANOKA!$B$18/D24</f>
        <v>0.62282878411910669</v>
      </c>
      <c r="G24">
        <v>21</v>
      </c>
      <c r="H24" s="21">
        <f>[1]ANOKA!$C$18/[1]ANOKA!$B$18</f>
        <v>95.884794156706505</v>
      </c>
    </row>
    <row r="25" spans="1:8" x14ac:dyDescent="0.2">
      <c r="A25" t="s">
        <v>121</v>
      </c>
      <c r="B25">
        <v>196</v>
      </c>
      <c r="C25" t="s">
        <v>39</v>
      </c>
      <c r="D25" s="21">
        <f>[2]ROSEMOUNT!$F$25</f>
        <v>1313</v>
      </c>
      <c r="E25" s="29">
        <v>16</v>
      </c>
      <c r="F25" s="26">
        <f>[1]ROSEMOUNT!$B$18/D25</f>
        <v>0.75628332063975623</v>
      </c>
      <c r="G25">
        <v>8</v>
      </c>
      <c r="H25" s="21">
        <f>[1]ROSEMOUNT!$C$18/[1]ROSEMOUNT!$B$18</f>
        <v>95.158106747230619</v>
      </c>
    </row>
    <row r="26" spans="1:8" x14ac:dyDescent="0.2">
      <c r="A26" t="s">
        <v>121</v>
      </c>
      <c r="B26">
        <v>270</v>
      </c>
      <c r="C26" t="s">
        <v>43</v>
      </c>
      <c r="D26" s="21">
        <f>[2]HOPKINS!$F$25</f>
        <v>2233</v>
      </c>
      <c r="E26" s="29">
        <v>8</v>
      </c>
      <c r="F26" s="26">
        <f>[1]HOPKINS!$B$18/D26</f>
        <v>0.68607254814151364</v>
      </c>
      <c r="G26">
        <v>14</v>
      </c>
      <c r="H26" s="21">
        <f>[1]HOPKINS!$C$18/[1]HOPKINS!$B$18</f>
        <v>94.15812663185379</v>
      </c>
    </row>
    <row r="27" spans="1:8" x14ac:dyDescent="0.2">
      <c r="A27" t="s">
        <v>121</v>
      </c>
      <c r="B27">
        <v>347</v>
      </c>
      <c r="C27" t="s">
        <v>47</v>
      </c>
      <c r="D27" s="21">
        <f>[2]WILLMAR!$F$25</f>
        <v>1598</v>
      </c>
      <c r="E27" s="29">
        <v>12</v>
      </c>
      <c r="F27" s="26">
        <f>[1]WILLMAR!$B$18/D27</f>
        <v>0.42115143929912391</v>
      </c>
      <c r="G27">
        <v>43</v>
      </c>
      <c r="H27" s="21">
        <f>[1]WILLMAR!$C$18/[1]WILLMAR!$B$18</f>
        <v>89.463595839524515</v>
      </c>
    </row>
    <row r="28" spans="1:8" x14ac:dyDescent="0.2">
      <c r="A28" t="s">
        <v>121</v>
      </c>
      <c r="B28">
        <v>194</v>
      </c>
      <c r="C28" t="s">
        <v>38</v>
      </c>
      <c r="D28" s="21">
        <f>[2]LAKEVILLE!$F$25</f>
        <v>191</v>
      </c>
      <c r="E28" s="29">
        <v>41</v>
      </c>
      <c r="F28" s="26">
        <f>[1]LAKEVILLE!$B$18/D28</f>
        <v>0.82722513089005234</v>
      </c>
      <c r="G28">
        <v>4</v>
      </c>
      <c r="H28" s="21">
        <f>[1]LAKEVILLE!$C$18/[1]LAKEVILLE!$B$18</f>
        <v>88.965189873417728</v>
      </c>
    </row>
    <row r="29" spans="1:8" x14ac:dyDescent="0.2">
      <c r="A29" t="s">
        <v>121</v>
      </c>
      <c r="B29">
        <v>2860</v>
      </c>
      <c r="C29" t="s">
        <v>61</v>
      </c>
      <c r="D29" s="21">
        <f>'[2]BLUE EARTH'!$F$25</f>
        <v>189</v>
      </c>
      <c r="E29" s="29">
        <v>42</v>
      </c>
      <c r="F29" s="26">
        <f>'[1]BLUE EARTH'!$B$18/D29</f>
        <v>0.58730158730158732</v>
      </c>
      <c r="G29">
        <v>28</v>
      </c>
      <c r="H29" s="21">
        <f>'[1]BLUE EARTH'!$C$18/'[1]BLUE EARTH'!$B$18</f>
        <v>82.797297297297291</v>
      </c>
    </row>
    <row r="30" spans="1:8" x14ac:dyDescent="0.2">
      <c r="A30" t="s">
        <v>121</v>
      </c>
      <c r="B30">
        <v>742</v>
      </c>
      <c r="C30" t="s">
        <v>54</v>
      </c>
      <c r="D30" s="21">
        <f>'[2]ST. CLOUD'!$F$25</f>
        <v>2120</v>
      </c>
      <c r="E30" s="29">
        <v>9</v>
      </c>
      <c r="F30" s="26">
        <f>'[1]ST. CLOUD'!$B$18/D30</f>
        <v>0.4518867924528302</v>
      </c>
      <c r="G30">
        <v>40</v>
      </c>
      <c r="H30" s="21">
        <f>'[1]ST. CLOUD'!$C$18/'[1]ST. CLOUD'!$B$18</f>
        <v>82.718162839248436</v>
      </c>
    </row>
    <row r="31" spans="1:8" x14ac:dyDescent="0.2">
      <c r="A31" t="s">
        <v>121</v>
      </c>
      <c r="B31">
        <v>413</v>
      </c>
      <c r="C31" t="s">
        <v>48</v>
      </c>
      <c r="D31" s="21">
        <f>[2]MARSHALL!$F$25</f>
        <v>2922</v>
      </c>
      <c r="E31">
        <v>6</v>
      </c>
      <c r="F31" s="26">
        <f>[1]MARSHALL!$B$18/D31</f>
        <v>0.53216974674880224</v>
      </c>
      <c r="G31">
        <v>33</v>
      </c>
      <c r="H31" s="21">
        <f>[1]MARSHALL!$C$18/[1]MARSHALL!$B$18</f>
        <v>76.878135048231513</v>
      </c>
    </row>
    <row r="32" spans="1:8" x14ac:dyDescent="0.2">
      <c r="A32" t="s">
        <v>121</v>
      </c>
      <c r="B32">
        <v>761</v>
      </c>
      <c r="C32" t="s">
        <v>55</v>
      </c>
      <c r="D32" s="21">
        <f>[2]OWATONNA!$F$25</f>
        <v>1902</v>
      </c>
      <c r="E32" s="29">
        <v>19</v>
      </c>
      <c r="F32" s="26">
        <f>[1]OWATONNA!$B$31/D32</f>
        <v>0.7229232386961093</v>
      </c>
      <c r="G32">
        <v>9</v>
      </c>
      <c r="H32" s="21">
        <f>[1]OWATONNA!$B$32/[1]OWATONNA!$B$31</f>
        <v>72.687272727272727</v>
      </c>
    </row>
    <row r="33" spans="1:8" x14ac:dyDescent="0.2">
      <c r="A33" t="s">
        <v>121</v>
      </c>
      <c r="B33">
        <v>6</v>
      </c>
      <c r="C33" t="s">
        <v>22</v>
      </c>
      <c r="D33" s="21">
        <f>'[2]SOUTH ST. PAUL'!$F$25</f>
        <v>487</v>
      </c>
      <c r="E33">
        <v>30</v>
      </c>
      <c r="F33" s="26">
        <f>'[1]SOUTH ST. PAUL'!$B$18/D33</f>
        <v>0.65913757700205344</v>
      </c>
      <c r="G33">
        <v>18</v>
      </c>
      <c r="H33" s="21">
        <f>'[1]SOUTH ST. PAUL'!$C$18/'[1]SOUTH ST. PAUL'!$B$18</f>
        <v>70.126791277258562</v>
      </c>
    </row>
    <row r="34" spans="1:8" x14ac:dyDescent="0.2">
      <c r="A34" t="s">
        <v>121</v>
      </c>
      <c r="B34">
        <v>192</v>
      </c>
      <c r="C34" t="s">
        <v>37</v>
      </c>
      <c r="D34" s="21">
        <f>[2]FARMINGTON!$F$25</f>
        <v>183</v>
      </c>
      <c r="E34">
        <v>43</v>
      </c>
      <c r="F34" s="26">
        <f>[1]FARMINGTON!$B$18/D34</f>
        <v>0.60655737704918034</v>
      </c>
      <c r="G34">
        <v>24</v>
      </c>
      <c r="H34" s="21">
        <f>[1]FARMINGTON!$C$18/[1]FARMINGTON!$B$18</f>
        <v>67.963963963963963</v>
      </c>
    </row>
    <row r="35" spans="1:8" x14ac:dyDescent="0.2">
      <c r="A35" t="s">
        <v>121</v>
      </c>
      <c r="B35">
        <v>833</v>
      </c>
      <c r="C35" t="s">
        <v>56</v>
      </c>
      <c r="D35" s="21">
        <f>'[2]SOUTH WAS CTY'!$F$25</f>
        <v>282</v>
      </c>
      <c r="E35" s="29">
        <v>36</v>
      </c>
      <c r="F35" s="26">
        <f>'[1]SOUTH WAS CTY'!$B$18/D35</f>
        <v>0.70921985815602839</v>
      </c>
      <c r="G35" s="29">
        <v>12</v>
      </c>
      <c r="H35" s="30">
        <f>'[1]SOUTH WAS CTY'!$C$18/'[1]SOUTH WAS CTY'!$B$18</f>
        <v>65.956999999999994</v>
      </c>
    </row>
    <row r="36" spans="1:8" x14ac:dyDescent="0.2">
      <c r="A36" t="s">
        <v>121</v>
      </c>
      <c r="B36">
        <v>928</v>
      </c>
      <c r="C36" t="s">
        <v>58</v>
      </c>
      <c r="D36" s="21">
        <f>[2]NWECSU!$F$25</f>
        <v>667</v>
      </c>
      <c r="E36" s="29">
        <v>24</v>
      </c>
      <c r="F36" s="26">
        <f>[1]NWECSU!$B$18/D36</f>
        <v>0.59820089955022493</v>
      </c>
      <c r="G36" s="29">
        <v>26</v>
      </c>
      <c r="H36" s="21">
        <f>[1]NWECSU!$C$18/[1]NWECSU!$B$18</f>
        <v>63.967418546365913</v>
      </c>
    </row>
    <row r="37" spans="1:8" x14ac:dyDescent="0.2">
      <c r="A37" t="s">
        <v>121</v>
      </c>
      <c r="B37">
        <v>2155</v>
      </c>
      <c r="C37" t="s">
        <v>60</v>
      </c>
      <c r="D37" s="21">
        <f>[2]WADENA!$F$25</f>
        <v>341</v>
      </c>
      <c r="E37" s="29">
        <v>32</v>
      </c>
      <c r="F37" s="26">
        <f>[1]WADENA!$B$18/D37</f>
        <v>0.63636363636363635</v>
      </c>
      <c r="G37">
        <v>20</v>
      </c>
      <c r="H37" s="21">
        <f>[1]WADENA!$C$18/[1]WADENA!$B$18</f>
        <v>62.860599078341011</v>
      </c>
    </row>
    <row r="38" spans="1:8" x14ac:dyDescent="0.2">
      <c r="A38" t="s">
        <v>121</v>
      </c>
      <c r="B38">
        <v>100</v>
      </c>
      <c r="C38" t="s">
        <v>27</v>
      </c>
      <c r="D38" s="21">
        <f>[2]AEOA!$F$25</f>
        <v>1434</v>
      </c>
      <c r="E38" s="29">
        <v>14</v>
      </c>
      <c r="F38" s="26">
        <f>[1]AEOA!$B$18/D38</f>
        <v>0.50836820083682011</v>
      </c>
      <c r="G38" s="29">
        <v>36</v>
      </c>
      <c r="H38" s="30">
        <f>[1]AEOA!$C$18/[1]AEOA!$B$18</f>
        <v>62.222222222222221</v>
      </c>
    </row>
    <row r="39" spans="1:8" x14ac:dyDescent="0.2">
      <c r="A39" t="s">
        <v>121</v>
      </c>
      <c r="B39">
        <v>882</v>
      </c>
      <c r="C39" t="s">
        <v>57</v>
      </c>
      <c r="D39" s="21">
        <f>[2]MONTICELLO!$F$25</f>
        <v>2032</v>
      </c>
      <c r="E39" s="29">
        <v>10</v>
      </c>
      <c r="F39" s="26">
        <f>[1]MONTICELLO!$B$18/D39</f>
        <v>0.50787401574803148</v>
      </c>
      <c r="G39">
        <v>37</v>
      </c>
      <c r="H39" s="21">
        <f>[1]MONTICELLO!$C$18/[1]MONTICELLO!$B$18</f>
        <v>59.814922480620154</v>
      </c>
    </row>
    <row r="40" spans="1:8" x14ac:dyDescent="0.2">
      <c r="A40" t="s">
        <v>121</v>
      </c>
      <c r="B40">
        <v>152</v>
      </c>
      <c r="C40" t="s">
        <v>81</v>
      </c>
      <c r="D40" s="21">
        <f>[2]MOORHEAD!$F$25</f>
        <v>608</v>
      </c>
      <c r="E40" s="29">
        <v>26</v>
      </c>
      <c r="F40" s="26">
        <f>[1]MOORHEAD!$B$18/D40</f>
        <v>0.62006578947368418</v>
      </c>
      <c r="G40">
        <v>22</v>
      </c>
      <c r="H40" s="21">
        <f>[1]MONTICELLO!$C$18/[1]MONTICELLO!$B$18</f>
        <v>59.814922480620154</v>
      </c>
    </row>
    <row r="41" spans="1:8" x14ac:dyDescent="0.2">
      <c r="A41" s="29" t="s">
        <v>121</v>
      </c>
      <c r="B41" s="29">
        <v>709</v>
      </c>
      <c r="C41" s="29" t="s">
        <v>53</v>
      </c>
      <c r="D41" s="30">
        <f>[2]DULUTH!$F$25</f>
        <v>895</v>
      </c>
      <c r="E41" s="29">
        <v>20</v>
      </c>
      <c r="F41" s="26">
        <f>[1]DULUTH!$B$18/D41</f>
        <v>0.37541899441340781</v>
      </c>
      <c r="G41">
        <v>45</v>
      </c>
      <c r="H41" s="21">
        <f>[1]DULUTH!$C$18/[1]DULUTH!$B$18</f>
        <v>58.526785714285715</v>
      </c>
    </row>
    <row r="42" spans="1:8" x14ac:dyDescent="0.2">
      <c r="A42" t="s">
        <v>121</v>
      </c>
      <c r="B42">
        <v>38</v>
      </c>
      <c r="C42" t="s">
        <v>77</v>
      </c>
      <c r="D42" s="21">
        <f>'[2]Red Lake'!$F$25</f>
        <v>340</v>
      </c>
      <c r="E42">
        <v>33</v>
      </c>
      <c r="F42" s="26">
        <f>'[1]Red Lake'!$B$18/D42</f>
        <v>0.43529411764705883</v>
      </c>
      <c r="G42">
        <v>42</v>
      </c>
      <c r="H42" s="21">
        <f>'[1]Red Lake'!$C$18/'[1]Red Lake'!$B$18</f>
        <v>56.506756756756758</v>
      </c>
    </row>
    <row r="43" spans="1:8" x14ac:dyDescent="0.2">
      <c r="A43" t="s">
        <v>121</v>
      </c>
      <c r="B43">
        <v>200</v>
      </c>
      <c r="C43" t="s">
        <v>40</v>
      </c>
      <c r="D43" s="21">
        <f>[2]HASTINGS!$F$25</f>
        <v>470</v>
      </c>
      <c r="E43" s="29">
        <v>31</v>
      </c>
      <c r="F43" s="26">
        <f>[1]HASTINGS!$B$18/D43</f>
        <v>0.6</v>
      </c>
      <c r="G43">
        <v>25</v>
      </c>
      <c r="H43" s="21">
        <f>[1]HASTINGS!$C$18/[1]HASTINGS!$B$18</f>
        <v>53.867021276595743</v>
      </c>
    </row>
    <row r="44" spans="1:8" x14ac:dyDescent="0.2">
      <c r="A44" t="s">
        <v>121</v>
      </c>
      <c r="B44">
        <v>105</v>
      </c>
      <c r="C44" t="s">
        <v>29</v>
      </c>
      <c r="D44" s="21">
        <f>'[2]TRI CTY'!$F$25</f>
        <v>609</v>
      </c>
      <c r="E44" s="29">
        <v>25</v>
      </c>
      <c r="F44" s="26">
        <f>'[1]TRI CTY'!$B$18/D44</f>
        <v>0.53694581280788178</v>
      </c>
      <c r="G44">
        <v>32</v>
      </c>
      <c r="H44" s="21">
        <f>'[1]TRI CTY'!$C$18/'[1]TRI CTY'!$B$18</f>
        <v>53.86544342507645</v>
      </c>
    </row>
    <row r="45" spans="1:8" x14ac:dyDescent="0.2">
      <c r="A45" t="s">
        <v>121</v>
      </c>
      <c r="B45">
        <v>2397</v>
      </c>
      <c r="C45" t="s">
        <v>82</v>
      </c>
      <c r="D45" s="21">
        <f>[2]LESUEUR!$F$25</f>
        <v>674</v>
      </c>
      <c r="E45" s="29">
        <v>23</v>
      </c>
      <c r="F45" s="26">
        <f>[1]LESUEUR!$B$18/D45</f>
        <v>0.55341246290801183</v>
      </c>
      <c r="G45">
        <v>31</v>
      </c>
      <c r="H45" s="30">
        <f>[1]LESUEUR!$C$18/[1]LESUEUR!$B$18</f>
        <v>53.552278820375335</v>
      </c>
    </row>
    <row r="46" spans="1:8" x14ac:dyDescent="0.2">
      <c r="A46" t="s">
        <v>121</v>
      </c>
      <c r="B46">
        <v>107</v>
      </c>
      <c r="C46" t="s">
        <v>30</v>
      </c>
      <c r="D46" s="21">
        <f>'[2]AMER IND'!$F$25</f>
        <v>246</v>
      </c>
      <c r="E46" s="29">
        <v>37</v>
      </c>
      <c r="F46" s="26">
        <f>'[1]AMER IND'!$B$18/D46</f>
        <v>0.88211382113821135</v>
      </c>
      <c r="G46">
        <v>3</v>
      </c>
      <c r="H46" s="21">
        <f>'[1]AMER IND'!$C$18/'[1]AMER IND'!$B$18</f>
        <v>48.640322580645162</v>
      </c>
    </row>
    <row r="47" spans="1:8" x14ac:dyDescent="0.2">
      <c r="A47" t="s">
        <v>121</v>
      </c>
      <c r="B47">
        <v>544</v>
      </c>
      <c r="C47" t="s">
        <v>50</v>
      </c>
      <c r="D47" s="21">
        <f>'[2]Fergus Falls'!$F$25</f>
        <v>199</v>
      </c>
      <c r="E47" s="29">
        <v>40</v>
      </c>
      <c r="F47" s="26">
        <f>'[1]Fergus Falls'!$B$18/D47</f>
        <v>0.65326633165829151</v>
      </c>
      <c r="G47">
        <v>19</v>
      </c>
      <c r="H47" s="21">
        <f>'[1]Fergus Falls'!$C$18/'[1]Fergus Falls'!$B$18</f>
        <v>48.269230769230766</v>
      </c>
    </row>
    <row r="48" spans="1:8" x14ac:dyDescent="0.2">
      <c r="A48" t="s">
        <v>121</v>
      </c>
      <c r="B48">
        <v>206</v>
      </c>
      <c r="C48" t="s">
        <v>41</v>
      </c>
      <c r="D48" s="21">
        <f>[2]ALEX!$F$25</f>
        <v>525</v>
      </c>
      <c r="E48" s="29">
        <v>29</v>
      </c>
      <c r="F48" s="26">
        <f>[1]ALEX!$B$18/D48</f>
        <v>0.59809523809523812</v>
      </c>
      <c r="G48" s="29">
        <v>27</v>
      </c>
      <c r="H48" s="21">
        <f>[1]ALEX!$C$18/[1]ALEX!$B$18</f>
        <v>47.074840764331213</v>
      </c>
    </row>
    <row r="49" spans="1:8" x14ac:dyDescent="0.2">
      <c r="A49" t="s">
        <v>121</v>
      </c>
      <c r="B49">
        <v>6004</v>
      </c>
      <c r="C49" t="s">
        <v>62</v>
      </c>
      <c r="D49" s="21">
        <f>[2]FRESHWATER!$F$25</f>
        <v>214</v>
      </c>
      <c r="E49">
        <v>39</v>
      </c>
      <c r="F49" s="26">
        <f>[1]FRESHWATER!$B$18/D49</f>
        <v>0.56074766355140182</v>
      </c>
      <c r="G49">
        <v>30</v>
      </c>
      <c r="H49" s="21">
        <f>[1]FRESHWATER!$C$18/[1]FRESHWATER!$B$18</f>
        <v>42.52708333333333</v>
      </c>
    </row>
    <row r="50" spans="1:8" x14ac:dyDescent="0.2">
      <c r="A50" t="s">
        <v>121</v>
      </c>
      <c r="B50">
        <v>181</v>
      </c>
      <c r="C50" t="s">
        <v>35</v>
      </c>
      <c r="D50" s="21">
        <f>[2]BRAINERD!$F$25</f>
        <v>168</v>
      </c>
      <c r="E50" s="29">
        <v>44</v>
      </c>
      <c r="F50" s="26">
        <f>[1]BRAINERD!$B$18/D50</f>
        <v>0.44642857142857145</v>
      </c>
      <c r="G50">
        <v>41</v>
      </c>
      <c r="H50" s="21">
        <f>[1]BRAINERD!$C$18/[1]BRAINERD!$B$18</f>
        <v>37.08</v>
      </c>
    </row>
    <row r="51" spans="1:8" x14ac:dyDescent="0.2">
      <c r="A51" t="s">
        <v>121</v>
      </c>
      <c r="B51">
        <v>31</v>
      </c>
      <c r="C51" t="s">
        <v>25</v>
      </c>
      <c r="D51" s="21">
        <f>[2]BEMIDJI!$F$25</f>
        <v>526</v>
      </c>
      <c r="E51" s="29">
        <v>28</v>
      </c>
      <c r="F51" s="26">
        <f>[1]BEMIDJI!$B$18/D51</f>
        <v>0.20152091254752852</v>
      </c>
      <c r="G51">
        <v>47</v>
      </c>
      <c r="H51" s="21">
        <f>[1]BEMIDJI!$C$18/[1]BEMIDJI!$B$18</f>
        <v>36.009433962264154</v>
      </c>
    </row>
    <row r="52" spans="1:8" x14ac:dyDescent="0.2">
      <c r="A52" t="s">
        <v>121</v>
      </c>
      <c r="B52">
        <v>22</v>
      </c>
      <c r="C52" t="s">
        <v>24</v>
      </c>
      <c r="D52" s="21">
        <f>'[2]DET LAKES'!$F$25</f>
        <v>330</v>
      </c>
      <c r="E52">
        <v>35</v>
      </c>
      <c r="F52" s="26">
        <f>'[1]DET LAKES'!$B$18/D52</f>
        <v>0.40909090909090912</v>
      </c>
      <c r="G52">
        <v>44</v>
      </c>
      <c r="H52" s="21">
        <f>'[1]DET LAKES'!$C$18/'[1]DET LAKES'!$B$18</f>
        <v>34.851851851851855</v>
      </c>
    </row>
    <row r="53" spans="1:8" x14ac:dyDescent="0.2">
      <c r="A53" t="s">
        <v>121</v>
      </c>
      <c r="B53">
        <v>256</v>
      </c>
      <c r="C53" t="s">
        <v>42</v>
      </c>
      <c r="D53" s="21">
        <f>'[2]RED WING'!$F$25</f>
        <v>338</v>
      </c>
      <c r="E53" s="29">
        <v>34</v>
      </c>
      <c r="F53" s="26">
        <f>'[1]RED WING'!$B$18/D53</f>
        <v>0.50295857988165682</v>
      </c>
      <c r="G53">
        <v>38</v>
      </c>
      <c r="H53" s="21">
        <f>'[1]RED WING'!$C$18/'[1]RED WING'!$B$18</f>
        <v>29.758823529411764</v>
      </c>
    </row>
    <row r="54" spans="1:8" x14ac:dyDescent="0.2">
      <c r="A54" t="s">
        <v>121</v>
      </c>
      <c r="B54">
        <v>113</v>
      </c>
      <c r="C54" t="s">
        <v>32</v>
      </c>
      <c r="D54" s="21">
        <f>[2]Walker!$F$25</f>
        <v>168</v>
      </c>
      <c r="E54" s="29">
        <v>45</v>
      </c>
      <c r="F54" s="26">
        <f>[1]Walker!$B$18/D54</f>
        <v>0.51190476190476186</v>
      </c>
      <c r="G54">
        <v>35</v>
      </c>
      <c r="H54" s="21">
        <f>[1]Walker!$C$18/[1]Walker!$B$18</f>
        <v>29.604651162790699</v>
      </c>
    </row>
    <row r="55" spans="1:8" x14ac:dyDescent="0.2">
      <c r="A55" t="s">
        <v>121</v>
      </c>
      <c r="B55">
        <v>111</v>
      </c>
      <c r="C55" t="s">
        <v>31</v>
      </c>
      <c r="D55" s="21">
        <f>'[2]WHITE EARTH'!$F$25</f>
        <v>87</v>
      </c>
      <c r="E55" s="29">
        <v>46</v>
      </c>
      <c r="F55" s="26">
        <f>'[1]WHITE EARTH'!$B$18/D55</f>
        <v>0.89655172413793105</v>
      </c>
      <c r="G55">
        <v>2</v>
      </c>
      <c r="H55" s="21">
        <f>'[1]WHITE EARTH'!$C$18/'[1]WHITE EARTH'!$B$18</f>
        <v>26.179487179487179</v>
      </c>
    </row>
    <row r="56" spans="1:8" x14ac:dyDescent="0.2">
      <c r="D56" s="21"/>
      <c r="E56" s="29"/>
      <c r="F56" s="26"/>
      <c r="H56" s="21"/>
    </row>
    <row r="57" spans="1:8" x14ac:dyDescent="0.2">
      <c r="D57" s="21"/>
      <c r="E57" s="29"/>
      <c r="F57" s="26"/>
      <c r="H57" s="21"/>
    </row>
    <row r="58" spans="1:8" x14ac:dyDescent="0.2">
      <c r="D58" s="21"/>
      <c r="E58" s="29"/>
      <c r="F58" s="26"/>
      <c r="H58" s="21"/>
    </row>
    <row r="59" spans="1:8" x14ac:dyDescent="0.2">
      <c r="D59" s="21"/>
      <c r="E59" s="29"/>
      <c r="F59" s="26"/>
      <c r="H59" s="21"/>
    </row>
    <row r="60" spans="1:8" x14ac:dyDescent="0.2">
      <c r="D60" s="32"/>
      <c r="F60" s="27"/>
      <c r="H60" s="21"/>
    </row>
  </sheetData>
  <sortState ref="A8:H55">
    <sortCondition descending="1" ref="H8:H55"/>
  </sortState>
  <pageMargins left="0.75" right="0.75" top="1" bottom="1" header="0.5" footer="0.5"/>
  <pageSetup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="75" zoomScaleNormal="75" workbookViewId="0">
      <selection activeCell="I16" sqref="I16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  <col min="10" max="11" width="9.7109375" bestFit="1" customWidth="1"/>
  </cols>
  <sheetData>
    <row r="1" spans="1:10" ht="18.75" x14ac:dyDescent="0.3">
      <c r="A1" s="22" t="s">
        <v>124</v>
      </c>
    </row>
    <row r="2" spans="1:10" ht="18.75" x14ac:dyDescent="0.3">
      <c r="A2" s="8" t="s">
        <v>92</v>
      </c>
    </row>
    <row r="3" spans="1:10" ht="15.75" x14ac:dyDescent="0.25">
      <c r="D3" s="9" t="s">
        <v>92</v>
      </c>
      <c r="E3" s="11"/>
      <c r="F3" s="10"/>
      <c r="G3" s="10"/>
      <c r="H3" s="11"/>
    </row>
    <row r="4" spans="1:10" x14ac:dyDescent="0.2">
      <c r="D4" s="12"/>
      <c r="E4" s="11"/>
      <c r="F4" s="13"/>
      <c r="G4" s="13"/>
      <c r="H4" s="11"/>
    </row>
    <row r="5" spans="1:10" x14ac:dyDescent="0.2">
      <c r="D5" s="14"/>
      <c r="E5" s="11"/>
      <c r="F5" s="15" t="s">
        <v>85</v>
      </c>
      <c r="G5" s="15"/>
      <c r="H5" s="14" t="s">
        <v>87</v>
      </c>
    </row>
    <row r="6" spans="1:10" x14ac:dyDescent="0.2">
      <c r="A6" s="16" t="s">
        <v>11</v>
      </c>
      <c r="B6" s="17" t="s">
        <v>12</v>
      </c>
      <c r="C6" s="17"/>
      <c r="D6" s="14" t="s">
        <v>63</v>
      </c>
      <c r="E6" s="14" t="s">
        <v>90</v>
      </c>
      <c r="F6" s="15" t="s">
        <v>84</v>
      </c>
      <c r="G6" s="15" t="s">
        <v>89</v>
      </c>
      <c r="H6" s="14" t="s">
        <v>64</v>
      </c>
      <c r="I6" s="34"/>
      <c r="J6" s="34"/>
    </row>
    <row r="7" spans="1:10" x14ac:dyDescent="0.2">
      <c r="A7" s="18" t="s">
        <v>15</v>
      </c>
      <c r="B7" s="18" t="s">
        <v>16</v>
      </c>
      <c r="C7" s="18" t="s">
        <v>17</v>
      </c>
      <c r="D7" s="19" t="s">
        <v>84</v>
      </c>
      <c r="E7" s="19" t="s">
        <v>72</v>
      </c>
      <c r="F7" s="20" t="s">
        <v>86</v>
      </c>
      <c r="G7" s="20" t="s">
        <v>72</v>
      </c>
      <c r="H7" s="19" t="s">
        <v>88</v>
      </c>
      <c r="I7" s="35"/>
      <c r="J7" s="29"/>
    </row>
    <row r="8" spans="1:10" x14ac:dyDescent="0.2">
      <c r="A8" s="29" t="s">
        <v>121</v>
      </c>
      <c r="B8" s="29">
        <v>103</v>
      </c>
      <c r="C8" s="50" t="s">
        <v>28</v>
      </c>
      <c r="D8" s="30">
        <f>[2]CORRECTIONS!$F$20</f>
        <v>4718</v>
      </c>
      <c r="E8" s="29">
        <v>1</v>
      </c>
      <c r="F8" s="41">
        <f>[1]CORRECTIONS!$B$25/D8</f>
        <v>0.90144128868164475</v>
      </c>
      <c r="G8" s="29">
        <v>1</v>
      </c>
      <c r="H8" s="30">
        <f>[1]CORRECTIONS!$F$25</f>
        <v>219.3954855396191</v>
      </c>
    </row>
    <row r="9" spans="1:10" x14ac:dyDescent="0.2">
      <c r="A9" t="s">
        <v>121</v>
      </c>
      <c r="B9">
        <v>271</v>
      </c>
      <c r="C9" t="s">
        <v>44</v>
      </c>
      <c r="D9" s="21">
        <f>[2]BLOOMINGTON!$F$20</f>
        <v>1407</v>
      </c>
      <c r="E9">
        <v>7</v>
      </c>
      <c r="F9" s="26">
        <f>[1]BLOOMINGTON!$C$20/D9</f>
        <v>0.62899786780383793</v>
      </c>
      <c r="G9">
        <v>18</v>
      </c>
      <c r="H9" s="21">
        <f>[1]BLOOMINGTON!$F$25</f>
        <v>157.1689453125</v>
      </c>
    </row>
    <row r="10" spans="1:10" x14ac:dyDescent="0.2">
      <c r="A10" t="s">
        <v>121</v>
      </c>
      <c r="B10">
        <v>281</v>
      </c>
      <c r="C10" t="s">
        <v>46</v>
      </c>
      <c r="D10" s="21">
        <f>[2]ROBBINSDALE!$F$20</f>
        <v>696</v>
      </c>
      <c r="E10" s="29">
        <v>16</v>
      </c>
      <c r="F10" s="26">
        <f>[1]ROBBINSDALE!$B$25/D10</f>
        <v>0.73994252873563215</v>
      </c>
      <c r="G10">
        <v>5</v>
      </c>
      <c r="H10" s="21">
        <f>[1]ROBBINSDALE!$F$25</f>
        <v>133.85631067961165</v>
      </c>
    </row>
    <row r="11" spans="1:10" x14ac:dyDescent="0.2">
      <c r="A11" t="s">
        <v>121</v>
      </c>
      <c r="B11">
        <v>115</v>
      </c>
      <c r="C11" t="s">
        <v>34</v>
      </c>
      <c r="D11" s="21">
        <f>'[2]LINCOLN ENG'!$F$20</f>
        <v>465</v>
      </c>
      <c r="E11" s="29">
        <v>23</v>
      </c>
      <c r="F11" s="26">
        <f>'[1]LINCOLN ENG'!$B$25/D11</f>
        <v>0.64946236559139781</v>
      </c>
      <c r="G11">
        <v>16</v>
      </c>
      <c r="H11" s="21">
        <f>'[1]LINCOLN ENG'!$F$25</f>
        <v>126.25264900662252</v>
      </c>
    </row>
    <row r="12" spans="1:10" x14ac:dyDescent="0.2">
      <c r="A12" t="s">
        <v>121</v>
      </c>
      <c r="B12">
        <v>625</v>
      </c>
      <c r="C12" t="s">
        <v>52</v>
      </c>
      <c r="D12" s="21">
        <f>'[2]ST. PAUL'!$F$20</f>
        <v>4168</v>
      </c>
      <c r="E12" s="29">
        <v>2</v>
      </c>
      <c r="F12" s="26">
        <f>'[1]ST. PAUL'!$B$25/D12</f>
        <v>0.57221689059500958</v>
      </c>
      <c r="G12">
        <v>26</v>
      </c>
      <c r="H12" s="21">
        <f>'[1]ST. PAUL'!$F$25</f>
        <v>123.90666666666668</v>
      </c>
    </row>
    <row r="13" spans="1:10" x14ac:dyDescent="0.2">
      <c r="A13" t="s">
        <v>121</v>
      </c>
      <c r="B13">
        <v>279</v>
      </c>
      <c r="C13" t="s">
        <v>45</v>
      </c>
      <c r="D13" s="21">
        <f>[2]OSSEO!$F$20</f>
        <v>928</v>
      </c>
      <c r="E13">
        <v>15</v>
      </c>
      <c r="F13" s="26">
        <f>[1]OSSEO!$B$25/D13</f>
        <v>0.70474137931034486</v>
      </c>
      <c r="G13">
        <v>7</v>
      </c>
      <c r="H13" s="21">
        <f>[1]OSSEO!$F$25</f>
        <v>118.9197247706422</v>
      </c>
    </row>
    <row r="14" spans="1:10" x14ac:dyDescent="0.2">
      <c r="A14" t="s">
        <v>121</v>
      </c>
      <c r="B14">
        <v>930</v>
      </c>
      <c r="C14" t="s">
        <v>59</v>
      </c>
      <c r="D14" s="21">
        <f>'[2]CARVER SCOTT'!$F$20</f>
        <v>604</v>
      </c>
      <c r="E14" s="29">
        <v>17</v>
      </c>
      <c r="F14" s="26">
        <f>'[1]CARVER SCOTT'!$B$25/D14</f>
        <v>0.58774834437086088</v>
      </c>
      <c r="G14">
        <v>24</v>
      </c>
      <c r="H14" s="30">
        <f>'[1]CARVER SCOTT'!$F$25</f>
        <v>116.86915492957748</v>
      </c>
    </row>
    <row r="15" spans="1:10" x14ac:dyDescent="0.2">
      <c r="A15" t="s">
        <v>121</v>
      </c>
      <c r="B15">
        <v>115</v>
      </c>
      <c r="C15" t="s">
        <v>33</v>
      </c>
      <c r="D15" s="21">
        <f>'[2]CASS LAKE'!$F$20</f>
        <v>188</v>
      </c>
      <c r="E15" s="29">
        <v>37</v>
      </c>
      <c r="F15" s="26">
        <f>'[1]CASS LAKE'!$B$25/D15</f>
        <v>0.39893617021276595</v>
      </c>
      <c r="G15">
        <v>42</v>
      </c>
      <c r="H15" s="21">
        <f>'[1]CASS LAKE'!$F$25</f>
        <v>115.02</v>
      </c>
    </row>
    <row r="16" spans="1:10" x14ac:dyDescent="0.2">
      <c r="A16" s="37"/>
      <c r="B16" s="37"/>
      <c r="C16" s="44" t="s">
        <v>129</v>
      </c>
      <c r="D16" s="40"/>
      <c r="E16" s="37"/>
      <c r="F16" s="43"/>
      <c r="G16" s="37"/>
      <c r="H16" s="40">
        <f>[1]STATEWIDE!$F$25</f>
        <v>109.43371542791874</v>
      </c>
    </row>
    <row r="17" spans="1:8" x14ac:dyDescent="0.2">
      <c r="A17" t="s">
        <v>121</v>
      </c>
      <c r="B17">
        <v>1</v>
      </c>
      <c r="C17" t="s">
        <v>21</v>
      </c>
      <c r="D17" s="21">
        <f>[2]MPLS!$F$20</f>
        <v>3147</v>
      </c>
      <c r="E17" s="29">
        <v>4</v>
      </c>
      <c r="F17" s="26">
        <f>[1]MPLS!$B$25/D17</f>
        <v>0.55417858277724819</v>
      </c>
      <c r="G17">
        <v>27</v>
      </c>
      <c r="H17" s="21">
        <f>[1]MPLS!$F$25</f>
        <v>102.32924311926604</v>
      </c>
    </row>
    <row r="18" spans="1:8" x14ac:dyDescent="0.2">
      <c r="A18" t="s">
        <v>121</v>
      </c>
      <c r="B18">
        <v>77</v>
      </c>
      <c r="C18" t="s">
        <v>26</v>
      </c>
      <c r="D18" s="21">
        <f>[2]MANKATO!$F$20</f>
        <v>549</v>
      </c>
      <c r="E18" s="29">
        <v>19</v>
      </c>
      <c r="F18" s="26">
        <f>[1]MANKATO!$B$25/D18</f>
        <v>0.62112932604735882</v>
      </c>
      <c r="G18">
        <v>20</v>
      </c>
      <c r="H18" s="21">
        <f>[1]MANKATO!$F$25</f>
        <v>101.09237536656892</v>
      </c>
    </row>
    <row r="19" spans="1:8" x14ac:dyDescent="0.2">
      <c r="A19" t="s">
        <v>121</v>
      </c>
      <c r="B19">
        <v>535</v>
      </c>
      <c r="C19" t="s">
        <v>49</v>
      </c>
      <c r="D19" s="21">
        <f>[2]ROCHESTER!$F$20</f>
        <v>1173</v>
      </c>
      <c r="E19" s="29">
        <v>10</v>
      </c>
      <c r="F19" s="26">
        <f>[1]ROCHESTER!$B$25/D19</f>
        <v>0.64450127877237851</v>
      </c>
      <c r="G19">
        <v>17</v>
      </c>
      <c r="H19" s="30">
        <f>[1]ROCHESTER!$F$25</f>
        <v>100.13544973544975</v>
      </c>
    </row>
    <row r="20" spans="1:8" x14ac:dyDescent="0.2">
      <c r="A20" t="s">
        <v>121</v>
      </c>
      <c r="B20">
        <v>112</v>
      </c>
      <c r="C20" t="s">
        <v>78</v>
      </c>
      <c r="D20" s="21">
        <f>[2]CSD!$F$20</f>
        <v>41</v>
      </c>
      <c r="E20">
        <v>47</v>
      </c>
      <c r="F20" s="26">
        <f>[1]CSD!$B$25/D20</f>
        <v>0.82926829268292679</v>
      </c>
      <c r="G20">
        <v>4</v>
      </c>
      <c r="H20" s="21">
        <f>[1]CSD!$F$25</f>
        <v>89.125</v>
      </c>
    </row>
    <row r="21" spans="1:8" x14ac:dyDescent="0.2">
      <c r="A21" t="s">
        <v>121</v>
      </c>
      <c r="B21">
        <v>4102</v>
      </c>
      <c r="C21" t="s">
        <v>79</v>
      </c>
      <c r="D21" s="21">
        <f>'[2]mn internship ctr'!$F$20</f>
        <v>348</v>
      </c>
      <c r="E21" s="29">
        <v>29</v>
      </c>
      <c r="F21" s="26">
        <f>'[1]MN Internship'!$B$25/D21</f>
        <v>0.42816091954022989</v>
      </c>
      <c r="G21">
        <v>41</v>
      </c>
      <c r="H21" s="21">
        <f>'[1]MN Internship'!$F$25</f>
        <v>89.09395973154362</v>
      </c>
    </row>
    <row r="22" spans="1:8" x14ac:dyDescent="0.2">
      <c r="A22" t="s">
        <v>121</v>
      </c>
      <c r="B22">
        <v>622</v>
      </c>
      <c r="C22" t="s">
        <v>51</v>
      </c>
      <c r="D22" s="21">
        <f>'[2]Metro East'!$F$20</f>
        <v>2664</v>
      </c>
      <c r="E22" s="29">
        <v>5</v>
      </c>
      <c r="F22" s="26">
        <f>'[1]North St. Paul'!$B$25/D22</f>
        <v>0.52214714714714716</v>
      </c>
      <c r="G22">
        <v>31</v>
      </c>
      <c r="H22" s="21">
        <f>'[1]North St. Paul'!$F$25</f>
        <v>87.076779295470899</v>
      </c>
    </row>
    <row r="23" spans="1:8" x14ac:dyDescent="0.2">
      <c r="A23" t="s">
        <v>121</v>
      </c>
      <c r="B23">
        <v>196</v>
      </c>
      <c r="C23" t="s">
        <v>39</v>
      </c>
      <c r="D23" s="21">
        <f>[2]ROSEMOUNT!$F$20</f>
        <v>509</v>
      </c>
      <c r="E23">
        <v>21</v>
      </c>
      <c r="F23" s="26">
        <f>[1]ROSEMOUNT!$B$25/D23</f>
        <v>0.650294695481336</v>
      </c>
      <c r="G23">
        <v>15</v>
      </c>
      <c r="H23" s="21">
        <f>[1]ROSEMOUNT!$F$25</f>
        <v>83.416918429003019</v>
      </c>
    </row>
    <row r="24" spans="1:8" x14ac:dyDescent="0.2">
      <c r="A24" t="s">
        <v>121</v>
      </c>
      <c r="B24">
        <v>11</v>
      </c>
      <c r="C24" t="s">
        <v>23</v>
      </c>
      <c r="D24" s="21">
        <f>[2]ANOKA!$F$20</f>
        <v>3383</v>
      </c>
      <c r="E24" s="29">
        <v>3</v>
      </c>
      <c r="F24" s="26">
        <f>[1]ANOKA!$B$25/[2]ANOKA!$F$20</f>
        <v>0.61454330475908958</v>
      </c>
      <c r="G24">
        <v>22</v>
      </c>
      <c r="H24" s="21">
        <f>[1]ANOKA!$F$25</f>
        <v>78.842712842712842</v>
      </c>
    </row>
    <row r="25" spans="1:8" x14ac:dyDescent="0.2">
      <c r="A25" t="s">
        <v>121</v>
      </c>
      <c r="B25">
        <v>2860</v>
      </c>
      <c r="C25" t="s">
        <v>61</v>
      </c>
      <c r="D25" s="21">
        <f>'[2]BLUE EARTH'!$F$20</f>
        <v>149</v>
      </c>
      <c r="E25" s="29">
        <v>43</v>
      </c>
      <c r="F25" s="26">
        <f>'[1]BLUE EARTH'!$B$25/D25</f>
        <v>0.66442953020134232</v>
      </c>
      <c r="G25">
        <v>11</v>
      </c>
      <c r="H25" s="21">
        <f>'[1]BLUE EARTH'!$F$25</f>
        <v>78.792929292929287</v>
      </c>
    </row>
    <row r="26" spans="1:8" x14ac:dyDescent="0.2">
      <c r="A26" t="s">
        <v>121</v>
      </c>
      <c r="B26">
        <v>833</v>
      </c>
      <c r="C26" t="s">
        <v>56</v>
      </c>
      <c r="D26" s="21">
        <f>'[2]SOUTH WAS CTY'!$F$20</f>
        <v>165</v>
      </c>
      <c r="E26">
        <v>39</v>
      </c>
      <c r="F26" s="26">
        <f>'[1]SOUTH WAS CTY'!$B$25/D26</f>
        <v>0.62424242424242427</v>
      </c>
      <c r="G26">
        <v>19</v>
      </c>
      <c r="H26" s="21">
        <f>'[1]SOUTH WAS CTY'!$F$25</f>
        <v>67.117961165048541</v>
      </c>
    </row>
    <row r="27" spans="1:8" x14ac:dyDescent="0.2">
      <c r="A27" t="s">
        <v>121</v>
      </c>
      <c r="B27">
        <v>270</v>
      </c>
      <c r="C27" t="s">
        <v>43</v>
      </c>
      <c r="D27" s="21">
        <f>[2]HOPKINS!$F$20</f>
        <v>1276</v>
      </c>
      <c r="E27">
        <v>8</v>
      </c>
      <c r="F27" s="26">
        <f>[1]HOPKINS!$B$25/D27</f>
        <v>0.70768025078369901</v>
      </c>
      <c r="G27">
        <v>6</v>
      </c>
      <c r="H27" s="21">
        <f>[1]HOPKINS!$F$25</f>
        <v>66.716777408637867</v>
      </c>
    </row>
    <row r="28" spans="1:8" x14ac:dyDescent="0.2">
      <c r="A28" t="s">
        <v>121</v>
      </c>
      <c r="B28">
        <v>347</v>
      </c>
      <c r="C28" t="s">
        <v>47</v>
      </c>
      <c r="D28" s="21">
        <f>[2]WILLMAR!$F$20</f>
        <v>1122</v>
      </c>
      <c r="E28" s="29">
        <v>11</v>
      </c>
      <c r="F28" s="26">
        <f>[1]WILLMAR!$B$25/D28</f>
        <v>0.38948306595365417</v>
      </c>
      <c r="G28">
        <v>43</v>
      </c>
      <c r="H28" s="21">
        <f>[1]WILLMAR!$F$25</f>
        <v>65.991990846681915</v>
      </c>
    </row>
    <row r="29" spans="1:8" x14ac:dyDescent="0.2">
      <c r="A29" t="s">
        <v>121</v>
      </c>
      <c r="B29">
        <v>100</v>
      </c>
      <c r="C29" t="s">
        <v>27</v>
      </c>
      <c r="D29" s="21">
        <f>[2]AEOA!$F$20</f>
        <v>1097</v>
      </c>
      <c r="E29" s="29">
        <v>12</v>
      </c>
      <c r="F29" s="26">
        <f>[1]AEOA!$B$25/[2]AEOA!$F$20</f>
        <v>0.65086599817684598</v>
      </c>
      <c r="G29">
        <v>14</v>
      </c>
      <c r="H29" s="21">
        <f>[1]AEOA!$F$25</f>
        <v>62.202380952380949</v>
      </c>
    </row>
    <row r="30" spans="1:8" x14ac:dyDescent="0.2">
      <c r="A30" t="s">
        <v>121</v>
      </c>
      <c r="B30">
        <v>413</v>
      </c>
      <c r="C30" t="s">
        <v>48</v>
      </c>
      <c r="D30" s="21">
        <f>[2]MARSHALL!$F$20</f>
        <v>1212</v>
      </c>
      <c r="E30" s="29">
        <v>9</v>
      </c>
      <c r="F30" s="26">
        <f>[1]MARSHALL!$B$25/D30</f>
        <v>0.48679867986798681</v>
      </c>
      <c r="G30">
        <v>37</v>
      </c>
      <c r="H30" s="21">
        <f>[1]MARSHALL!$F$25</f>
        <v>59.588135593220336</v>
      </c>
    </row>
    <row r="31" spans="1:8" x14ac:dyDescent="0.2">
      <c r="A31" t="s">
        <v>121</v>
      </c>
      <c r="B31">
        <v>6</v>
      </c>
      <c r="C31" s="33" t="s">
        <v>22</v>
      </c>
      <c r="D31" s="21">
        <f>'[2]SOUTH ST. PAUL'!$F$20</f>
        <v>282</v>
      </c>
      <c r="E31" s="29">
        <v>32</v>
      </c>
      <c r="F31" s="26">
        <f>'[1]SOUTH WAS CTY'!$B$25/D31</f>
        <v>0.36524822695035464</v>
      </c>
      <c r="G31">
        <v>44</v>
      </c>
      <c r="H31" s="21">
        <f>'[1]SOUTH ST. PAUL'!$F$25</f>
        <v>58.974712643678153</v>
      </c>
    </row>
    <row r="32" spans="1:8" x14ac:dyDescent="0.2">
      <c r="A32" s="29" t="s">
        <v>121</v>
      </c>
      <c r="B32" s="29">
        <v>194</v>
      </c>
      <c r="C32" s="29" t="s">
        <v>38</v>
      </c>
      <c r="D32" s="30">
        <f>[2]LAKEVILLE!$F$20</f>
        <v>101</v>
      </c>
      <c r="E32" s="29">
        <v>44</v>
      </c>
      <c r="F32" s="26">
        <f>[1]LAKEVILLE!$B$25/D32</f>
        <v>0.67326732673267331</v>
      </c>
      <c r="G32" s="29">
        <v>9</v>
      </c>
      <c r="H32" s="30">
        <f>[1]LAKEVILLE!$F$25</f>
        <v>58.367647058823529</v>
      </c>
    </row>
    <row r="33" spans="1:8" x14ac:dyDescent="0.2">
      <c r="A33" t="s">
        <v>121</v>
      </c>
      <c r="B33">
        <v>882</v>
      </c>
      <c r="C33" t="s">
        <v>57</v>
      </c>
      <c r="D33" s="21">
        <f>[2]MONTICELLO!$F$20</f>
        <v>1729</v>
      </c>
      <c r="E33" s="29">
        <v>6</v>
      </c>
      <c r="F33" s="26">
        <f>[1]MONTICELLO!$B$25/D33</f>
        <v>0.49508386350491612</v>
      </c>
      <c r="G33">
        <v>34</v>
      </c>
      <c r="H33" s="21">
        <f>[1]MONTICELLO!$F$25</f>
        <v>56.901285046728972</v>
      </c>
    </row>
    <row r="34" spans="1:8" x14ac:dyDescent="0.2">
      <c r="A34" t="s">
        <v>121</v>
      </c>
      <c r="B34">
        <v>38</v>
      </c>
      <c r="C34" t="s">
        <v>77</v>
      </c>
      <c r="D34" s="21">
        <f>'[2]Red Lake'!$F$20</f>
        <v>312</v>
      </c>
      <c r="E34">
        <v>30</v>
      </c>
      <c r="F34" s="26">
        <f>'[1]Red Lake'!$B$25/D34</f>
        <v>0.47435897435897434</v>
      </c>
      <c r="G34">
        <v>38</v>
      </c>
      <c r="H34" s="21">
        <f>'[1]Red Lake'!$F$25</f>
        <v>56.506756756756758</v>
      </c>
    </row>
    <row r="35" spans="1:8" x14ac:dyDescent="0.2">
      <c r="A35" t="s">
        <v>121</v>
      </c>
      <c r="B35">
        <v>152</v>
      </c>
      <c r="C35" t="s">
        <v>81</v>
      </c>
      <c r="D35" s="21">
        <f>[2]MOORHEAD!$F$20</f>
        <v>401</v>
      </c>
      <c r="E35" s="29">
        <v>26</v>
      </c>
      <c r="F35" s="26">
        <f>[1]MOORHEAD!$B$25/D35</f>
        <v>0.54613466334164584</v>
      </c>
      <c r="G35">
        <v>28</v>
      </c>
      <c r="H35" s="21">
        <f>[1]MOORHEAD!$F$25</f>
        <v>55.038812785388124</v>
      </c>
    </row>
    <row r="36" spans="1:8" x14ac:dyDescent="0.2">
      <c r="A36" t="s">
        <v>121</v>
      </c>
      <c r="B36">
        <v>105</v>
      </c>
      <c r="C36" t="s">
        <v>29</v>
      </c>
      <c r="D36" s="21">
        <f>'[2]TRI CTY'!$F$20</f>
        <v>422</v>
      </c>
      <c r="E36" s="29">
        <v>25</v>
      </c>
      <c r="F36" s="26">
        <f>'[1]TRI CTY'!$B$25/D36</f>
        <v>0.67298578199052128</v>
      </c>
      <c r="G36">
        <v>10</v>
      </c>
      <c r="H36" s="21">
        <f>'[1]TRI CTY'!$F$25</f>
        <v>54.308098591549296</v>
      </c>
    </row>
    <row r="37" spans="1:8" x14ac:dyDescent="0.2">
      <c r="A37" t="s">
        <v>121</v>
      </c>
      <c r="B37">
        <v>761</v>
      </c>
      <c r="C37" t="s">
        <v>55</v>
      </c>
      <c r="D37" s="21">
        <f>[2]OWATONNA!$G$25</f>
        <v>966</v>
      </c>
      <c r="E37" s="29">
        <v>14</v>
      </c>
      <c r="F37" s="26">
        <f>[1]OWATONNA!$B$35/D37</f>
        <v>0.65838509316770188</v>
      </c>
      <c r="G37" s="29">
        <v>13</v>
      </c>
      <c r="H37" s="30">
        <f>[1]OWATONNA!$B$37</f>
        <v>53.533018867924525</v>
      </c>
    </row>
    <row r="38" spans="1:8" x14ac:dyDescent="0.2">
      <c r="A38" t="s">
        <v>121</v>
      </c>
      <c r="B38">
        <v>191</v>
      </c>
      <c r="C38" t="s">
        <v>36</v>
      </c>
      <c r="D38" s="21">
        <f>[2]BURNSVILLE!$F$20</f>
        <v>190</v>
      </c>
      <c r="E38" s="29">
        <v>36</v>
      </c>
      <c r="F38" s="26">
        <f>[1]BURNSVILLE!$B$25/D38</f>
        <v>0.48947368421052634</v>
      </c>
      <c r="G38">
        <v>35</v>
      </c>
      <c r="H38" s="21">
        <f>[1]BURNSVILLE!$F$25</f>
        <v>52.806451612903224</v>
      </c>
    </row>
    <row r="39" spans="1:8" x14ac:dyDescent="0.2">
      <c r="A39" t="s">
        <v>121</v>
      </c>
      <c r="B39">
        <v>2397</v>
      </c>
      <c r="C39" t="s">
        <v>82</v>
      </c>
      <c r="D39" s="21">
        <f>[2]LESUEUR!$F$20</f>
        <v>503</v>
      </c>
      <c r="E39">
        <v>22</v>
      </c>
      <c r="F39" s="26">
        <f>[1]LESUEUR!$B$25/D39</f>
        <v>0.52683896620278325</v>
      </c>
      <c r="G39">
        <v>30</v>
      </c>
      <c r="H39" s="21">
        <f>[1]LESUEUR!$F$25</f>
        <v>48.788679245283021</v>
      </c>
    </row>
    <row r="40" spans="1:8" x14ac:dyDescent="0.2">
      <c r="A40" t="s">
        <v>121</v>
      </c>
      <c r="B40">
        <v>107</v>
      </c>
      <c r="C40" t="s">
        <v>30</v>
      </c>
      <c r="D40" s="21">
        <f>'[2]AMER IND'!$F$20</f>
        <v>246</v>
      </c>
      <c r="E40">
        <v>34</v>
      </c>
      <c r="F40" s="26">
        <f>'[1]AMER IND'!$B$25/'[2]AMER IND'!$F$20</f>
        <v>0.88211382113821135</v>
      </c>
      <c r="G40">
        <v>3</v>
      </c>
      <c r="H40" s="21">
        <f>'[1]AMER IND'!$F$25</f>
        <v>48.640322580645162</v>
      </c>
    </row>
    <row r="41" spans="1:8" x14ac:dyDescent="0.2">
      <c r="A41" t="s">
        <v>121</v>
      </c>
      <c r="B41">
        <v>2155</v>
      </c>
      <c r="C41" t="s">
        <v>60</v>
      </c>
      <c r="D41" s="21">
        <f>[2]WADENA!$F$20</f>
        <v>261</v>
      </c>
      <c r="E41" s="29">
        <v>33</v>
      </c>
      <c r="F41" s="26">
        <f>[1]WADENA!$B$25/D41</f>
        <v>0.57854406130268199</v>
      </c>
      <c r="G41">
        <v>25</v>
      </c>
      <c r="H41" s="21">
        <f>[1]WADENA!$F$25</f>
        <v>47.516556291390728</v>
      </c>
    </row>
    <row r="42" spans="1:8" x14ac:dyDescent="0.2">
      <c r="A42" t="s">
        <v>121</v>
      </c>
      <c r="B42">
        <v>206</v>
      </c>
      <c r="C42" t="s">
        <v>41</v>
      </c>
      <c r="D42" s="21">
        <f>[2]ALEX!$F$20</f>
        <v>379</v>
      </c>
      <c r="E42" s="29">
        <v>28</v>
      </c>
      <c r="F42" s="26">
        <f>[1]ALEX!$B$25/[2]ALEX!$F$20</f>
        <v>0.61477572559366755</v>
      </c>
      <c r="G42">
        <v>21</v>
      </c>
      <c r="H42" s="21">
        <f>[1]ALEX!$F$25</f>
        <v>47.068669527896994</v>
      </c>
    </row>
    <row r="43" spans="1:8" x14ac:dyDescent="0.2">
      <c r="A43" t="s">
        <v>121</v>
      </c>
      <c r="B43">
        <v>544</v>
      </c>
      <c r="C43" t="s">
        <v>50</v>
      </c>
      <c r="D43" s="21">
        <f>'[2]Fergus Falls'!$F$20</f>
        <v>187</v>
      </c>
      <c r="E43" s="29">
        <v>38</v>
      </c>
      <c r="F43" s="26">
        <f>'[1]Fergus Falls'!$B$25/D43</f>
        <v>0.66310160427807485</v>
      </c>
      <c r="G43" s="29">
        <v>12</v>
      </c>
      <c r="H43" s="21">
        <f>'[1]Fergus Falls'!$F$25</f>
        <v>46.903225806451616</v>
      </c>
    </row>
    <row r="44" spans="1:8" x14ac:dyDescent="0.2">
      <c r="A44" t="s">
        <v>121</v>
      </c>
      <c r="B44">
        <v>709</v>
      </c>
      <c r="C44" t="s">
        <v>53</v>
      </c>
      <c r="D44" s="21">
        <f>[2]DULUTH!$F$20</f>
        <v>573</v>
      </c>
      <c r="E44" s="29">
        <v>18</v>
      </c>
      <c r="F44" s="26">
        <f>[1]DULUTH!$B$25/D44</f>
        <v>0.50261780104712039</v>
      </c>
      <c r="G44">
        <v>33</v>
      </c>
      <c r="H44" s="21">
        <f>[1]DULUTH!$F$25</f>
        <v>46.527777777777779</v>
      </c>
    </row>
    <row r="45" spans="1:8" x14ac:dyDescent="0.2">
      <c r="A45" t="s">
        <v>121</v>
      </c>
      <c r="B45">
        <v>200</v>
      </c>
      <c r="C45" t="s">
        <v>40</v>
      </c>
      <c r="D45" s="21">
        <f>[2]HASTINGS!$F$20</f>
        <v>394</v>
      </c>
      <c r="E45" s="29">
        <v>27</v>
      </c>
      <c r="F45" s="26">
        <f>[1]HASTINGS!$B$25/D45</f>
        <v>0.68527918781725883</v>
      </c>
      <c r="G45" s="29">
        <v>8</v>
      </c>
      <c r="H45" s="21">
        <f>[1]HASTINGS!$F$25</f>
        <v>45.396296296296299</v>
      </c>
    </row>
    <row r="46" spans="1:8" x14ac:dyDescent="0.2">
      <c r="A46" t="s">
        <v>121</v>
      </c>
      <c r="B46">
        <v>192</v>
      </c>
      <c r="C46" t="s">
        <v>37</v>
      </c>
      <c r="D46" s="21">
        <f>[2]FARMINGTON!$F$20</f>
        <v>67</v>
      </c>
      <c r="E46" s="29">
        <v>46</v>
      </c>
      <c r="F46" s="26">
        <f>[1]FARMINGTON!$B$25/D46</f>
        <v>0.23880597014925373</v>
      </c>
      <c r="G46">
        <v>46</v>
      </c>
      <c r="H46" s="21">
        <f>[1]FARMINGTON!$F$25</f>
        <v>44.53125</v>
      </c>
    </row>
    <row r="47" spans="1:8" x14ac:dyDescent="0.2">
      <c r="A47" t="s">
        <v>121</v>
      </c>
      <c r="B47">
        <v>6004</v>
      </c>
      <c r="C47" t="s">
        <v>62</v>
      </c>
      <c r="D47" s="21">
        <f>[2]FRESHWATER!$F$20</f>
        <v>158</v>
      </c>
      <c r="E47" s="29">
        <v>41</v>
      </c>
      <c r="F47" s="26">
        <f>[1]FRESHWATER!$B$25/D47</f>
        <v>0.59493670886075944</v>
      </c>
      <c r="G47">
        <v>23</v>
      </c>
      <c r="H47" s="21">
        <f>[1]FRESHWATER!$F$25</f>
        <v>42.667553191489361</v>
      </c>
    </row>
    <row r="48" spans="1:8" x14ac:dyDescent="0.2">
      <c r="A48" t="s">
        <v>121</v>
      </c>
      <c r="B48">
        <v>742</v>
      </c>
      <c r="C48" t="s">
        <v>54</v>
      </c>
      <c r="D48" s="21">
        <f>'[2]ST. CLOUD'!$F$20</f>
        <v>984</v>
      </c>
      <c r="E48" s="29">
        <v>13</v>
      </c>
      <c r="F48" s="26">
        <f>'[1]ST. CLOUD'!$B$25/D48</f>
        <v>0.32317073170731708</v>
      </c>
      <c r="G48">
        <v>45</v>
      </c>
      <c r="H48" s="21">
        <f>'[1]ST. CLOUD'!$F$25</f>
        <v>41.7562893081761</v>
      </c>
    </row>
    <row r="49" spans="1:8" x14ac:dyDescent="0.2">
      <c r="A49" t="s">
        <v>121</v>
      </c>
      <c r="B49">
        <v>928</v>
      </c>
      <c r="C49" t="s">
        <v>58</v>
      </c>
      <c r="D49" s="21">
        <f>[2]NWECSU!$F$20</f>
        <v>444</v>
      </c>
      <c r="E49" s="29">
        <v>24</v>
      </c>
      <c r="F49" s="26">
        <f>[1]NWECSU!$B$25/D49</f>
        <v>0.52027027027027029</v>
      </c>
      <c r="G49">
        <v>32</v>
      </c>
      <c r="H49" s="21">
        <f>[1]NWECSU!$F$25</f>
        <v>41.099567099567096</v>
      </c>
    </row>
    <row r="50" spans="1:8" x14ac:dyDescent="0.2">
      <c r="A50" t="s">
        <v>121</v>
      </c>
      <c r="B50">
        <v>181</v>
      </c>
      <c r="C50" t="s">
        <v>35</v>
      </c>
      <c r="D50" s="21">
        <f>[2]BRAINERD!$F$20</f>
        <v>164</v>
      </c>
      <c r="E50" s="29">
        <v>40</v>
      </c>
      <c r="F50" s="26">
        <f>[1]BRAINERD!$B$25/D50</f>
        <v>0.45731707317073172</v>
      </c>
      <c r="G50">
        <v>39</v>
      </c>
      <c r="H50" s="21">
        <f>[1]BRAINERD!$F$25</f>
        <v>37.08</v>
      </c>
    </row>
    <row r="51" spans="1:8" x14ac:dyDescent="0.2">
      <c r="A51" t="s">
        <v>121</v>
      </c>
      <c r="B51">
        <v>22</v>
      </c>
      <c r="C51" t="s">
        <v>24</v>
      </c>
      <c r="D51" s="21">
        <f>'[2]DET LAKES'!$F$20</f>
        <v>300</v>
      </c>
      <c r="E51" s="29">
        <v>31</v>
      </c>
      <c r="F51" s="26">
        <f>'[1]DET LAKES'!$B$25/D51</f>
        <v>0.44666666666666666</v>
      </c>
      <c r="G51">
        <v>40</v>
      </c>
      <c r="H51" s="21">
        <f>'[1]DET LAKES'!$F$25</f>
        <v>34.962686567164177</v>
      </c>
    </row>
    <row r="52" spans="1:8" x14ac:dyDescent="0.2">
      <c r="A52" t="s">
        <v>121</v>
      </c>
      <c r="B52">
        <v>31</v>
      </c>
      <c r="C52" t="s">
        <v>25</v>
      </c>
      <c r="D52" s="21">
        <f>[2]BEMIDJI!$F$20</f>
        <v>524</v>
      </c>
      <c r="E52" s="29">
        <v>20</v>
      </c>
      <c r="F52" s="26">
        <f>[1]BEMIDJI!$B$25/[2]BEMIDJI!$F$20</f>
        <v>0.20038167938931298</v>
      </c>
      <c r="G52">
        <v>47</v>
      </c>
      <c r="H52" s="21">
        <f>[1]BEMIDJI!$F$25</f>
        <v>34.838095238095235</v>
      </c>
    </row>
    <row r="53" spans="1:8" x14ac:dyDescent="0.2">
      <c r="A53" t="s">
        <v>121</v>
      </c>
      <c r="B53">
        <v>256</v>
      </c>
      <c r="C53" t="s">
        <v>42</v>
      </c>
      <c r="D53" s="21">
        <f>'[2]RED WING'!$F$20</f>
        <v>236</v>
      </c>
      <c r="E53" s="29">
        <v>35</v>
      </c>
      <c r="F53" s="26">
        <f>'[1]RED WING'!$B$25/D53</f>
        <v>0.5423728813559322</v>
      </c>
      <c r="G53">
        <v>29</v>
      </c>
      <c r="H53" s="21">
        <f>'[1]RED WING'!$F$25</f>
        <v>28.19921875</v>
      </c>
    </row>
    <row r="54" spans="1:8" x14ac:dyDescent="0.2">
      <c r="A54" t="s">
        <v>121</v>
      </c>
      <c r="B54">
        <v>113</v>
      </c>
      <c r="C54" t="s">
        <v>32</v>
      </c>
      <c r="D54" s="21">
        <f>[2]Walker!$F$20</f>
        <v>154</v>
      </c>
      <c r="E54" s="29">
        <v>42</v>
      </c>
      <c r="F54" s="26">
        <f>[1]Walker!$B$25/D54</f>
        <v>0.48701298701298701</v>
      </c>
      <c r="G54">
        <v>36</v>
      </c>
      <c r="H54" s="21">
        <f>[1]Walker!$F$25</f>
        <v>27.913333333333334</v>
      </c>
    </row>
    <row r="55" spans="1:8" x14ac:dyDescent="0.2">
      <c r="A55" t="s">
        <v>121</v>
      </c>
      <c r="B55">
        <v>111</v>
      </c>
      <c r="C55" t="s">
        <v>31</v>
      </c>
      <c r="D55" s="21">
        <f>'[2]WHITE EARTH'!$F$20</f>
        <v>87</v>
      </c>
      <c r="E55">
        <v>45</v>
      </c>
      <c r="F55" s="26">
        <f>'[1]WHITE EARTH'!$B$25/D55</f>
        <v>0.89655172413793105</v>
      </c>
      <c r="G55">
        <v>2</v>
      </c>
      <c r="H55" s="21">
        <f>'[1]WHITE EARTH'!$F$25</f>
        <v>26.179487179487179</v>
      </c>
    </row>
    <row r="56" spans="1:8" x14ac:dyDescent="0.2">
      <c r="D56" s="21"/>
      <c r="E56" s="29"/>
      <c r="F56" s="26"/>
      <c r="H56" s="21"/>
    </row>
    <row r="57" spans="1:8" x14ac:dyDescent="0.2">
      <c r="D57" s="21"/>
      <c r="E57" s="29"/>
      <c r="F57" s="26"/>
      <c r="H57" s="21"/>
    </row>
    <row r="58" spans="1:8" x14ac:dyDescent="0.2">
      <c r="D58" s="21"/>
      <c r="E58" s="29"/>
      <c r="F58" s="26"/>
      <c r="H58" s="21"/>
    </row>
    <row r="59" spans="1:8" x14ac:dyDescent="0.2">
      <c r="D59" s="21"/>
      <c r="E59" s="29"/>
      <c r="F59" s="26"/>
      <c r="H59" s="21"/>
    </row>
    <row r="60" spans="1:8" x14ac:dyDescent="0.2">
      <c r="D60" s="32"/>
      <c r="F60" s="27"/>
      <c r="H60" s="21"/>
    </row>
  </sheetData>
  <sortState ref="A8:H55">
    <sortCondition descending="1" ref="H8:H55"/>
  </sortState>
  <pageMargins left="0.75" right="0.75" top="1" bottom="1" header="0.5" footer="0.5"/>
  <pageSetup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zoomScale="75" zoomScaleNormal="75" workbookViewId="0">
      <selection activeCell="A3" sqref="A3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3.85546875" customWidth="1"/>
    <col min="5" max="5" width="11.140625" customWidth="1"/>
    <col min="6" max="6" width="12.5703125" customWidth="1"/>
    <col min="7" max="7" width="10.5703125" customWidth="1"/>
    <col min="8" max="8" width="12.42578125" customWidth="1"/>
  </cols>
  <sheetData>
    <row r="1" spans="1:8" ht="18.75" x14ac:dyDescent="0.3">
      <c r="A1" s="22" t="s">
        <v>124</v>
      </c>
    </row>
    <row r="2" spans="1:8" ht="18.75" x14ac:dyDescent="0.3">
      <c r="A2" s="8" t="s">
        <v>93</v>
      </c>
    </row>
    <row r="3" spans="1:8" ht="15.75" x14ac:dyDescent="0.25">
      <c r="D3" s="9" t="s">
        <v>93</v>
      </c>
      <c r="E3" s="11"/>
      <c r="F3" s="10"/>
      <c r="G3" s="10"/>
      <c r="H3" s="11"/>
    </row>
    <row r="4" spans="1:8" x14ac:dyDescent="0.2">
      <c r="D4" s="12"/>
      <c r="E4" s="11"/>
      <c r="F4" s="13"/>
      <c r="G4" s="13"/>
      <c r="H4" s="11"/>
    </row>
    <row r="5" spans="1:8" x14ac:dyDescent="0.2">
      <c r="D5" s="14"/>
      <c r="E5" s="11"/>
      <c r="F5" s="15" t="s">
        <v>85</v>
      </c>
      <c r="G5" s="15"/>
      <c r="H5" s="14" t="s">
        <v>87</v>
      </c>
    </row>
    <row r="6" spans="1:8" x14ac:dyDescent="0.2">
      <c r="A6" s="16" t="s">
        <v>11</v>
      </c>
      <c r="B6" s="17" t="s">
        <v>12</v>
      </c>
      <c r="C6" s="17"/>
      <c r="D6" s="14" t="s">
        <v>63</v>
      </c>
      <c r="E6" s="14" t="s">
        <v>90</v>
      </c>
      <c r="F6" s="15" t="s">
        <v>84</v>
      </c>
      <c r="G6" s="15" t="s">
        <v>89</v>
      </c>
      <c r="H6" s="14" t="s">
        <v>64</v>
      </c>
    </row>
    <row r="7" spans="1:8" x14ac:dyDescent="0.2">
      <c r="A7" s="18" t="s">
        <v>15</v>
      </c>
      <c r="B7" s="18" t="s">
        <v>16</v>
      </c>
      <c r="C7" s="18" t="s">
        <v>17</v>
      </c>
      <c r="D7" s="19" t="s">
        <v>84</v>
      </c>
      <c r="E7" s="19" t="s">
        <v>72</v>
      </c>
      <c r="F7" s="20" t="s">
        <v>86</v>
      </c>
      <c r="G7" s="20" t="s">
        <v>72</v>
      </c>
      <c r="H7" s="19" t="s">
        <v>88</v>
      </c>
    </row>
    <row r="8" spans="1:8" x14ac:dyDescent="0.2">
      <c r="A8" t="s">
        <v>121</v>
      </c>
      <c r="B8">
        <v>103</v>
      </c>
      <c r="C8" t="s">
        <v>28</v>
      </c>
      <c r="D8" s="21">
        <f>[2]CORRECTIONS!$F$21</f>
        <v>232</v>
      </c>
      <c r="E8">
        <v>19</v>
      </c>
      <c r="F8" s="26">
        <f>[1]CORRECTIONS!$B$26/D8</f>
        <v>0.96120689655172409</v>
      </c>
      <c r="G8">
        <v>3</v>
      </c>
      <c r="H8" s="21">
        <f>[1]CORRECTIONS!$F$26</f>
        <v>489.74215246636771</v>
      </c>
    </row>
    <row r="9" spans="1:8" x14ac:dyDescent="0.2">
      <c r="A9" t="s">
        <v>121</v>
      </c>
      <c r="B9">
        <v>200</v>
      </c>
      <c r="C9" t="s">
        <v>40</v>
      </c>
      <c r="D9" s="21">
        <f>[2]HASTINGS!$F$21</f>
        <v>12</v>
      </c>
      <c r="E9" s="29">
        <v>38</v>
      </c>
      <c r="F9" s="26">
        <f>[1]HASTINGS!$B$26/D9</f>
        <v>1</v>
      </c>
      <c r="G9">
        <v>1</v>
      </c>
      <c r="H9" s="21">
        <f>[1]HASTINGS!$F$26</f>
        <v>244.45833333333334</v>
      </c>
    </row>
    <row r="10" spans="1:8" x14ac:dyDescent="0.2">
      <c r="A10" t="s">
        <v>121</v>
      </c>
      <c r="B10">
        <v>77</v>
      </c>
      <c r="C10" t="s">
        <v>26</v>
      </c>
      <c r="D10" s="21">
        <f>[2]MANKATO!$F$21</f>
        <v>216</v>
      </c>
      <c r="E10" s="29">
        <v>21</v>
      </c>
      <c r="F10" s="26">
        <f>[1]MANKATO!$B$26/D10</f>
        <v>0.91666666666666663</v>
      </c>
      <c r="G10">
        <v>5</v>
      </c>
      <c r="H10" s="21">
        <f>[1]MANKATO!$F$26</f>
        <v>217.48989898989899</v>
      </c>
    </row>
    <row r="11" spans="1:8" x14ac:dyDescent="0.2">
      <c r="A11" t="s">
        <v>121</v>
      </c>
      <c r="B11">
        <v>281</v>
      </c>
      <c r="C11" t="s">
        <v>46</v>
      </c>
      <c r="D11" s="21">
        <f>[2]ROBBINSDALE!$F$21</f>
        <v>530</v>
      </c>
      <c r="E11" s="29">
        <v>15</v>
      </c>
      <c r="F11" s="26">
        <f>[1]ROBBINSDALE!$B$26/D11</f>
        <v>0.839622641509434</v>
      </c>
      <c r="G11">
        <v>10</v>
      </c>
      <c r="H11" s="30">
        <f>[1]ROBBINSDALE!$F$26</f>
        <v>189.39662921348315</v>
      </c>
    </row>
    <row r="12" spans="1:8" x14ac:dyDescent="0.2">
      <c r="A12" t="s">
        <v>121</v>
      </c>
      <c r="B12">
        <v>535</v>
      </c>
      <c r="C12" t="s">
        <v>49</v>
      </c>
      <c r="D12" s="21">
        <f>[2]ROCHESTER!$F$21</f>
        <v>833</v>
      </c>
      <c r="E12">
        <v>10</v>
      </c>
      <c r="F12" s="26">
        <f>[1]ROCHESTER!$B$26/D12</f>
        <v>0.73709483793517405</v>
      </c>
      <c r="G12">
        <v>25</v>
      </c>
      <c r="H12" s="21">
        <f>[1]ROCHESTER!$F$26</f>
        <v>172.18371335504887</v>
      </c>
    </row>
    <row r="13" spans="1:8" x14ac:dyDescent="0.2">
      <c r="A13" t="s">
        <v>121</v>
      </c>
      <c r="B13">
        <v>622</v>
      </c>
      <c r="C13" t="s">
        <v>51</v>
      </c>
      <c r="D13" s="21">
        <f>'[2]Metro East'!$F$21</f>
        <v>1173</v>
      </c>
      <c r="E13" s="29">
        <v>5</v>
      </c>
      <c r="F13" s="26">
        <f>'[1]North St. Paul'!$B$26/D13</f>
        <v>0.82779198635976126</v>
      </c>
      <c r="G13">
        <v>14</v>
      </c>
      <c r="H13" s="21">
        <f>'[1]North St. Paul'!$F$26</f>
        <v>167.30370751802266</v>
      </c>
    </row>
    <row r="14" spans="1:8" x14ac:dyDescent="0.2">
      <c r="A14" t="s">
        <v>121</v>
      </c>
      <c r="B14">
        <v>625</v>
      </c>
      <c r="C14" t="s">
        <v>52</v>
      </c>
      <c r="D14" s="21">
        <f>'[2]ST. PAUL'!$F$21</f>
        <v>7617</v>
      </c>
      <c r="E14" s="29">
        <v>1</v>
      </c>
      <c r="F14" s="26">
        <f>'[1]ST. PAUL'!$B$26/D14</f>
        <v>0.76329263489562815</v>
      </c>
      <c r="G14">
        <v>21</v>
      </c>
      <c r="H14" s="21">
        <f>'[1]ST. PAUL'!$F$26</f>
        <v>165.70108359133127</v>
      </c>
    </row>
    <row r="15" spans="1:8" x14ac:dyDescent="0.2">
      <c r="A15" t="s">
        <v>121</v>
      </c>
      <c r="B15">
        <v>31</v>
      </c>
      <c r="C15" t="s">
        <v>25</v>
      </c>
      <c r="D15" s="21">
        <f>[2]BEMIDJI!$F$21</f>
        <v>2</v>
      </c>
      <c r="E15">
        <v>42</v>
      </c>
      <c r="F15" s="26">
        <f>[1]BEMIDJI!$B$26/D15</f>
        <v>0.5</v>
      </c>
      <c r="G15" s="29">
        <v>39</v>
      </c>
      <c r="H15" s="21">
        <f>[1]BEMIDJI!$F$26</f>
        <v>159</v>
      </c>
    </row>
    <row r="16" spans="1:8" x14ac:dyDescent="0.2">
      <c r="A16" t="s">
        <v>121</v>
      </c>
      <c r="B16">
        <v>1</v>
      </c>
      <c r="C16" t="s">
        <v>21</v>
      </c>
      <c r="D16" s="21">
        <f>[2]MPLS!$F$21</f>
        <v>4510</v>
      </c>
      <c r="E16" s="29">
        <v>2</v>
      </c>
      <c r="F16" s="26">
        <f>[1]MPLS!$B$26/D16</f>
        <v>0.75898004434589805</v>
      </c>
      <c r="G16">
        <v>22</v>
      </c>
      <c r="H16" s="21">
        <f>[1]MPLS!$F$26</f>
        <v>155.30105170902718</v>
      </c>
    </row>
    <row r="17" spans="1:8" x14ac:dyDescent="0.2">
      <c r="A17" t="s">
        <v>121</v>
      </c>
      <c r="B17">
        <v>271</v>
      </c>
      <c r="C17" t="s">
        <v>44</v>
      </c>
      <c r="D17" s="21">
        <f>[2]BLOOMINGTON!$F$21</f>
        <v>936</v>
      </c>
      <c r="E17" s="29">
        <v>6</v>
      </c>
      <c r="F17" s="26">
        <f>[1]BLOOMINGTON!$B$26/D17</f>
        <v>0.68162393162393164</v>
      </c>
      <c r="G17">
        <v>30</v>
      </c>
      <c r="H17" s="30">
        <f>[1]BLOOMINGTON!$F$26</f>
        <v>149.99059561128527</v>
      </c>
    </row>
    <row r="18" spans="1:8" x14ac:dyDescent="0.2">
      <c r="A18" s="37"/>
      <c r="B18" s="37"/>
      <c r="C18" s="44" t="s">
        <v>131</v>
      </c>
      <c r="D18" s="40"/>
      <c r="E18" s="37"/>
      <c r="F18" s="43"/>
      <c r="G18" s="37"/>
      <c r="H18" s="40">
        <v>145</v>
      </c>
    </row>
    <row r="19" spans="1:8" x14ac:dyDescent="0.2">
      <c r="A19" t="s">
        <v>121</v>
      </c>
      <c r="B19">
        <v>11</v>
      </c>
      <c r="C19" t="s">
        <v>23</v>
      </c>
      <c r="D19" s="21">
        <f>[2]ANOKA!$F$21</f>
        <v>1269</v>
      </c>
      <c r="E19" s="29">
        <v>4</v>
      </c>
      <c r="F19" s="26">
        <f>[1]ANOKA!$B$26/D19</f>
        <v>0.73522458628841603</v>
      </c>
      <c r="G19">
        <v>26</v>
      </c>
      <c r="H19" s="21">
        <f>[1]ANOKA!$F$26</f>
        <v>133.85959271168275</v>
      </c>
    </row>
    <row r="20" spans="1:8" x14ac:dyDescent="0.2">
      <c r="A20" t="s">
        <v>121</v>
      </c>
      <c r="B20">
        <v>279</v>
      </c>
      <c r="C20" t="s">
        <v>45</v>
      </c>
      <c r="D20" s="21">
        <f>[2]OSSEO!$F$21</f>
        <v>659</v>
      </c>
      <c r="E20" s="29">
        <v>13</v>
      </c>
      <c r="F20" s="26">
        <f>[1]OSSEO!$B$26/D20</f>
        <v>0.866464339908953</v>
      </c>
      <c r="G20">
        <v>8</v>
      </c>
      <c r="H20" s="21">
        <f>[1]OSSEO!$F$26</f>
        <v>133.55866900175133</v>
      </c>
    </row>
    <row r="21" spans="1:8" x14ac:dyDescent="0.2">
      <c r="A21" t="s">
        <v>121</v>
      </c>
      <c r="B21">
        <v>270</v>
      </c>
      <c r="C21" t="s">
        <v>43</v>
      </c>
      <c r="D21" s="21">
        <f>[2]HOPKINS!$F$21</f>
        <v>758</v>
      </c>
      <c r="E21" s="29">
        <v>12</v>
      </c>
      <c r="F21" s="26">
        <f>[1]HOPKINS!$B$26/D21</f>
        <v>0.82981530343007914</v>
      </c>
      <c r="G21" s="29">
        <v>11</v>
      </c>
      <c r="H21" s="21">
        <f>[1]HOPKINS!$F$26</f>
        <v>133.55325914149444</v>
      </c>
    </row>
    <row r="22" spans="1:8" x14ac:dyDescent="0.2">
      <c r="A22" t="s">
        <v>121</v>
      </c>
      <c r="B22">
        <v>347</v>
      </c>
      <c r="C22" t="s">
        <v>47</v>
      </c>
      <c r="D22" s="21">
        <f>[2]WILLMAR!$F$21</f>
        <v>476</v>
      </c>
      <c r="E22" s="29">
        <v>16</v>
      </c>
      <c r="F22" s="46">
        <f>[1]WILLMAR!$B$26/D22</f>
        <v>0.49579831932773111</v>
      </c>
      <c r="G22">
        <v>41</v>
      </c>
      <c r="H22" s="21">
        <f>[1]WILLMAR!$F$26</f>
        <v>132.92584745762713</v>
      </c>
    </row>
    <row r="23" spans="1:8" x14ac:dyDescent="0.2">
      <c r="A23" s="29" t="s">
        <v>121</v>
      </c>
      <c r="B23" s="29">
        <v>709</v>
      </c>
      <c r="C23" s="29" t="s">
        <v>53</v>
      </c>
      <c r="D23" s="30">
        <f>[2]DULUTH!$F$21</f>
        <v>51</v>
      </c>
      <c r="E23" s="29">
        <v>34</v>
      </c>
      <c r="F23" s="26">
        <f>[1]DULUTH!$B$26/D23</f>
        <v>0.94117647058823528</v>
      </c>
      <c r="G23">
        <v>4</v>
      </c>
      <c r="H23" s="21">
        <f>[1]DULUTH!$F$26</f>
        <v>130.52083333333334</v>
      </c>
    </row>
    <row r="24" spans="1:8" x14ac:dyDescent="0.2">
      <c r="A24" t="s">
        <v>121</v>
      </c>
      <c r="B24">
        <v>115</v>
      </c>
      <c r="C24" t="s">
        <v>34</v>
      </c>
      <c r="D24" s="21">
        <f>'[2]LINCOLN ENG'!$F$21</f>
        <v>840</v>
      </c>
      <c r="E24">
        <v>9</v>
      </c>
      <c r="F24" s="26">
        <f>'[1]LINCOLN ENG'!$B$26/D24</f>
        <v>0.74404761904761907</v>
      </c>
      <c r="G24">
        <v>24</v>
      </c>
      <c r="H24" s="21">
        <f>'[1]LINCOLN ENG'!$F$26</f>
        <v>125.15651200000001</v>
      </c>
    </row>
    <row r="25" spans="1:8" x14ac:dyDescent="0.2">
      <c r="A25" t="s">
        <v>121</v>
      </c>
      <c r="B25">
        <v>112</v>
      </c>
      <c r="C25" t="s">
        <v>78</v>
      </c>
      <c r="D25" s="21">
        <f>[2]CSD!$F$21</f>
        <v>41</v>
      </c>
      <c r="E25" s="29">
        <v>35</v>
      </c>
      <c r="F25" s="26">
        <f>[1]CSD!$B$26/D25</f>
        <v>0.82926829268292679</v>
      </c>
      <c r="G25">
        <v>12</v>
      </c>
      <c r="H25" s="21">
        <f>[1]CSD!$F$26</f>
        <v>123.24264705882354</v>
      </c>
    </row>
    <row r="26" spans="1:8" x14ac:dyDescent="0.2">
      <c r="A26" t="s">
        <v>121</v>
      </c>
      <c r="B26">
        <v>152</v>
      </c>
      <c r="C26" t="s">
        <v>81</v>
      </c>
      <c r="D26" s="21">
        <f>[2]MOORHEAD!$F$21</f>
        <v>199</v>
      </c>
      <c r="E26" s="29">
        <v>23</v>
      </c>
      <c r="F26" s="26">
        <f>[1]MOORHEAD!$B$26/D26</f>
        <v>0.79396984924623115</v>
      </c>
      <c r="G26">
        <v>18</v>
      </c>
      <c r="H26" s="21">
        <f>[1]MOORHEAD!$F$26</f>
        <v>121.49683544303798</v>
      </c>
    </row>
    <row r="27" spans="1:8" x14ac:dyDescent="0.2">
      <c r="A27" t="s">
        <v>121</v>
      </c>
      <c r="B27">
        <v>930</v>
      </c>
      <c r="C27" t="s">
        <v>59</v>
      </c>
      <c r="D27" s="21">
        <f>'[2]CARVER SCOTT'!$F$21</f>
        <v>399</v>
      </c>
      <c r="E27" s="29">
        <v>17</v>
      </c>
      <c r="F27" s="26">
        <f>'[1]CARVER SCOTT'!$B$26/D27</f>
        <v>0.78947368421052633</v>
      </c>
      <c r="G27">
        <v>20</v>
      </c>
      <c r="H27" s="21">
        <f>'[1]CARVER SCOTT'!$F$26</f>
        <v>120.34603174603174</v>
      </c>
    </row>
    <row r="28" spans="1:8" x14ac:dyDescent="0.2">
      <c r="A28" t="s">
        <v>121</v>
      </c>
      <c r="B28">
        <v>4102</v>
      </c>
      <c r="C28" t="s">
        <v>79</v>
      </c>
      <c r="D28" s="21">
        <f>'[2]mn internship ctr'!$F$21</f>
        <v>214</v>
      </c>
      <c r="E28" s="29">
        <v>22</v>
      </c>
      <c r="F28" s="26">
        <f>'[1]MN Internship'!$B$26/D28</f>
        <v>0.62149532710280375</v>
      </c>
      <c r="G28">
        <v>36</v>
      </c>
      <c r="H28" s="21">
        <f>'[1]MN Internship'!$F$26</f>
        <v>120.1203007518797</v>
      </c>
    </row>
    <row r="29" spans="1:8" x14ac:dyDescent="0.2">
      <c r="A29" t="s">
        <v>121</v>
      </c>
      <c r="B29">
        <v>2860</v>
      </c>
      <c r="C29" t="s">
        <v>61</v>
      </c>
      <c r="D29" s="21">
        <f>'[2]BLUE EARTH'!$F$21</f>
        <v>23</v>
      </c>
      <c r="E29">
        <v>36</v>
      </c>
      <c r="F29" s="26">
        <f>'[1]BLUE EARTH'!$B$26/D29</f>
        <v>0.52173913043478259</v>
      </c>
      <c r="G29">
        <v>38</v>
      </c>
      <c r="H29" s="21">
        <f>'[1]BLUE EARTH'!$F$26</f>
        <v>115.83333333333333</v>
      </c>
    </row>
    <row r="30" spans="1:8" x14ac:dyDescent="0.2">
      <c r="A30" t="s">
        <v>121</v>
      </c>
      <c r="B30">
        <v>194</v>
      </c>
      <c r="C30" t="s">
        <v>38</v>
      </c>
      <c r="D30" s="21">
        <f>[2]LAKEVILLE!$F$21</f>
        <v>90</v>
      </c>
      <c r="E30">
        <v>29</v>
      </c>
      <c r="F30" s="26">
        <f>[1]LAKEVILLE!$B$26/D30</f>
        <v>1</v>
      </c>
      <c r="G30">
        <v>2</v>
      </c>
      <c r="H30" s="21">
        <f>[1]LAKEVILLE!$F$26</f>
        <v>112.08333333333333</v>
      </c>
    </row>
    <row r="31" spans="1:8" x14ac:dyDescent="0.2">
      <c r="A31" t="s">
        <v>121</v>
      </c>
      <c r="B31">
        <v>191</v>
      </c>
      <c r="C31" t="s">
        <v>36</v>
      </c>
      <c r="D31" s="21">
        <f>[2]BURNSVILLE!$F$21</f>
        <v>541</v>
      </c>
      <c r="E31">
        <v>14</v>
      </c>
      <c r="F31" s="26">
        <f>[1]BURNSVILLE!$B$26/D31</f>
        <v>0.86876155268022182</v>
      </c>
      <c r="G31">
        <v>7</v>
      </c>
      <c r="H31" s="21">
        <f>[1]BURNSVILLE!$F$26</f>
        <v>104.71436170212766</v>
      </c>
    </row>
    <row r="32" spans="1:8" x14ac:dyDescent="0.2">
      <c r="A32" t="s">
        <v>121</v>
      </c>
      <c r="B32">
        <v>742</v>
      </c>
      <c r="C32" t="s">
        <v>54</v>
      </c>
      <c r="D32" s="21">
        <f>'[2]ST. CLOUD'!$F$21</f>
        <v>889</v>
      </c>
      <c r="E32" s="29">
        <v>7</v>
      </c>
      <c r="F32" s="26">
        <f>'[1]ST. CLOUD'!$B$26/D32</f>
        <v>0.71991001124859388</v>
      </c>
      <c r="G32">
        <v>27</v>
      </c>
      <c r="H32" s="21">
        <f>'[1]ST. CLOUD'!$F$26</f>
        <v>103.07109375</v>
      </c>
    </row>
    <row r="33" spans="1:8" x14ac:dyDescent="0.2">
      <c r="A33" t="s">
        <v>121</v>
      </c>
      <c r="B33">
        <v>196</v>
      </c>
      <c r="C33" t="s">
        <v>39</v>
      </c>
      <c r="D33" s="21">
        <f>[2]ROSEMOUNT!$F$21</f>
        <v>804</v>
      </c>
      <c r="E33">
        <v>11</v>
      </c>
      <c r="F33" s="26">
        <f>[1]ROSEMOUNT!$B$26/D33</f>
        <v>0.8233830845771144</v>
      </c>
      <c r="G33">
        <v>16</v>
      </c>
      <c r="H33" s="30">
        <f>[1]ROSEMOUNT!$F$26</f>
        <v>101.02870090634441</v>
      </c>
    </row>
    <row r="34" spans="1:8" x14ac:dyDescent="0.2">
      <c r="A34" t="s">
        <v>121</v>
      </c>
      <c r="B34">
        <v>2155</v>
      </c>
      <c r="C34" t="s">
        <v>60</v>
      </c>
      <c r="D34" s="21">
        <f>[2]WADENA!$F$21</f>
        <v>80</v>
      </c>
      <c r="E34">
        <v>30</v>
      </c>
      <c r="F34" s="26">
        <f>[1]WADENA!$B$26/D34</f>
        <v>0.82499999999999996</v>
      </c>
      <c r="G34" s="29">
        <v>15</v>
      </c>
      <c r="H34" s="21">
        <f>[1]WADENA!$F$26</f>
        <v>97.965909090909093</v>
      </c>
    </row>
    <row r="35" spans="1:8" x14ac:dyDescent="0.2">
      <c r="A35" t="s">
        <v>121</v>
      </c>
      <c r="B35">
        <v>928</v>
      </c>
      <c r="C35" t="s">
        <v>58</v>
      </c>
      <c r="D35" s="21">
        <f>[2]NWECSU!$F$21</f>
        <v>223</v>
      </c>
      <c r="E35" s="29">
        <v>20</v>
      </c>
      <c r="F35" s="26">
        <f>[1]NWECSU!$B$26/D35</f>
        <v>0.75336322869955152</v>
      </c>
      <c r="G35">
        <v>23</v>
      </c>
      <c r="H35" s="21">
        <f>[1]NWECSU!$F$26</f>
        <v>95.410714285714292</v>
      </c>
    </row>
    <row r="36" spans="1:8" x14ac:dyDescent="0.2">
      <c r="A36" t="s">
        <v>121</v>
      </c>
      <c r="B36">
        <v>761</v>
      </c>
      <c r="C36" t="s">
        <v>55</v>
      </c>
      <c r="D36" s="21">
        <f>[2]OWATONNA!$H$25</f>
        <v>861</v>
      </c>
      <c r="E36" s="29">
        <v>8</v>
      </c>
      <c r="F36" s="26">
        <f>[1]OWATONNA!$C$35/D36</f>
        <v>0.85830429732868763</v>
      </c>
      <c r="G36">
        <v>9</v>
      </c>
      <c r="H36" s="21">
        <f>[1]OWATONNA!$C$37</f>
        <v>89.171853856562919</v>
      </c>
    </row>
    <row r="37" spans="1:8" x14ac:dyDescent="0.2">
      <c r="A37" t="s">
        <v>121</v>
      </c>
      <c r="B37">
        <v>413</v>
      </c>
      <c r="C37" t="s">
        <v>48</v>
      </c>
      <c r="D37" s="21">
        <f>[2]MARSHALL!$F$21</f>
        <v>1344</v>
      </c>
      <c r="E37" s="29">
        <v>3</v>
      </c>
      <c r="F37" s="26">
        <f>[1]MARSHALL!$B$26/D37</f>
        <v>0.71800595238095233</v>
      </c>
      <c r="G37">
        <v>28</v>
      </c>
      <c r="H37" s="21">
        <f>[1]MARSHALL!$F$26</f>
        <v>87.449222797927462</v>
      </c>
    </row>
    <row r="38" spans="1:8" x14ac:dyDescent="0.2">
      <c r="A38" t="s">
        <v>121</v>
      </c>
      <c r="B38">
        <v>6</v>
      </c>
      <c r="C38" t="s">
        <v>22</v>
      </c>
      <c r="D38" s="21">
        <f>'[2]SOUTH ST. PAUL'!$F$21</f>
        <v>186</v>
      </c>
      <c r="E38" s="29">
        <v>24</v>
      </c>
      <c r="F38" s="26">
        <f>'[1]SOUTH ST. PAUL'!$B$26/D38</f>
        <v>0.79032258064516125</v>
      </c>
      <c r="G38">
        <v>19</v>
      </c>
      <c r="H38" s="21">
        <f>'[1]SOUTH ST. PAUL'!$F$26</f>
        <v>83.327210884353747</v>
      </c>
    </row>
    <row r="39" spans="1:8" x14ac:dyDescent="0.2">
      <c r="A39" t="s">
        <v>121</v>
      </c>
      <c r="B39">
        <v>544</v>
      </c>
      <c r="C39" t="s">
        <v>50</v>
      </c>
      <c r="D39" s="21">
        <f>'[2]Fergus Falls'!$F$21</f>
        <v>9</v>
      </c>
      <c r="E39" s="29">
        <v>40</v>
      </c>
      <c r="F39" s="26">
        <f>'[1]Fergus Falls'!$B$26/D39</f>
        <v>0.66666666666666663</v>
      </c>
      <c r="G39">
        <v>32</v>
      </c>
      <c r="H39" s="21">
        <f>'[1]Fergus Falls'!$F$26</f>
        <v>76.5</v>
      </c>
    </row>
    <row r="40" spans="1:8" x14ac:dyDescent="0.2">
      <c r="A40" t="s">
        <v>121</v>
      </c>
      <c r="B40">
        <v>882</v>
      </c>
      <c r="C40" t="s">
        <v>57</v>
      </c>
      <c r="D40" s="21">
        <f>[2]MONTICELLO!$F$21</f>
        <v>271</v>
      </c>
      <c r="E40" s="29">
        <v>18</v>
      </c>
      <c r="F40" s="26">
        <f>[1]MONTICELLO!$B$26/D40</f>
        <v>0.64944649446494462</v>
      </c>
      <c r="G40">
        <v>33</v>
      </c>
      <c r="H40" s="21">
        <f>[1]MONTICELLO!$F$26</f>
        <v>73.985795454545453</v>
      </c>
    </row>
    <row r="41" spans="1:8" x14ac:dyDescent="0.2">
      <c r="A41" t="s">
        <v>121</v>
      </c>
      <c r="B41">
        <v>192</v>
      </c>
      <c r="C41" t="s">
        <v>37</v>
      </c>
      <c r="D41" s="21">
        <f>[2]FARMINGTON!$F$21</f>
        <v>116</v>
      </c>
      <c r="E41" s="29">
        <v>28</v>
      </c>
      <c r="F41" s="26">
        <f>[1]FARMINGTON!$B$26/D41</f>
        <v>0.81896551724137934</v>
      </c>
      <c r="G41">
        <v>17</v>
      </c>
      <c r="H41" s="21">
        <f>[1]FARMINGTON!$F$26</f>
        <v>71.910526315789468</v>
      </c>
    </row>
    <row r="42" spans="1:8" x14ac:dyDescent="0.2">
      <c r="A42" t="s">
        <v>121</v>
      </c>
      <c r="B42">
        <v>2397</v>
      </c>
      <c r="C42" t="s">
        <v>82</v>
      </c>
      <c r="D42" s="21">
        <f>[2]LESUEUR!$F$21</f>
        <v>171</v>
      </c>
      <c r="E42" s="29">
        <v>25</v>
      </c>
      <c r="F42" s="26">
        <f>[1]LESUEUR!$B$26/D42</f>
        <v>0.63157894736842102</v>
      </c>
      <c r="G42">
        <v>34</v>
      </c>
      <c r="H42" s="21">
        <f>[1]LESUEUR!$F$26</f>
        <v>65.240740740740748</v>
      </c>
    </row>
    <row r="43" spans="1:8" x14ac:dyDescent="0.2">
      <c r="A43" t="s">
        <v>121</v>
      </c>
      <c r="B43">
        <v>833</v>
      </c>
      <c r="C43" t="s">
        <v>56</v>
      </c>
      <c r="D43" s="21">
        <f>'[2]SOUTH WAS CTY'!$F$21</f>
        <v>117</v>
      </c>
      <c r="E43" s="29">
        <v>27</v>
      </c>
      <c r="F43" s="26">
        <f>'[1]SOUTH WAS CTY'!$B$26/D43</f>
        <v>0.82905982905982911</v>
      </c>
      <c r="G43">
        <v>13</v>
      </c>
      <c r="H43" s="21">
        <f>'[1]SOUTH WAS CTY'!$F$26</f>
        <v>64.724226804123717</v>
      </c>
    </row>
    <row r="44" spans="1:8" x14ac:dyDescent="0.2">
      <c r="A44" t="s">
        <v>121</v>
      </c>
      <c r="B44">
        <v>100</v>
      </c>
      <c r="C44" t="s">
        <v>27</v>
      </c>
      <c r="D44" s="21">
        <f>[2]AEOA!$F$21</f>
        <v>22</v>
      </c>
      <c r="E44" s="29">
        <v>37</v>
      </c>
      <c r="F44" s="26">
        <f>[1]AEOA!$B$26/D44</f>
        <v>0.68181818181818177</v>
      </c>
      <c r="G44">
        <v>29</v>
      </c>
      <c r="H44" s="21">
        <f>[1]AEOA!$F$26</f>
        <v>63.166666666666664</v>
      </c>
    </row>
    <row r="45" spans="1:8" x14ac:dyDescent="0.2">
      <c r="A45" t="s">
        <v>121</v>
      </c>
      <c r="B45">
        <v>105</v>
      </c>
      <c r="C45" t="s">
        <v>29</v>
      </c>
      <c r="D45" s="21">
        <f>'[2]TRI CTY'!$F$21</f>
        <v>64</v>
      </c>
      <c r="E45" s="29">
        <v>32</v>
      </c>
      <c r="F45" s="26">
        <f>'[1]TRI CTY'!$B$26/D45</f>
        <v>0.671875</v>
      </c>
      <c r="G45">
        <v>31</v>
      </c>
      <c r="H45" s="21">
        <f>'[1]TRI CTY'!$F$26</f>
        <v>50.941860465116278</v>
      </c>
    </row>
    <row r="46" spans="1:8" x14ac:dyDescent="0.2">
      <c r="A46" t="s">
        <v>121</v>
      </c>
      <c r="B46">
        <v>206</v>
      </c>
      <c r="C46" t="s">
        <v>41</v>
      </c>
      <c r="D46" s="21">
        <f>[2]ALEX!$F$21</f>
        <v>145</v>
      </c>
      <c r="E46" s="29">
        <v>26</v>
      </c>
      <c r="F46" s="26">
        <f>[1]ALEX!$B$26/D46</f>
        <v>0.55862068965517242</v>
      </c>
      <c r="G46">
        <v>37</v>
      </c>
      <c r="H46" s="30">
        <f>[1]ALEX!$F$26</f>
        <v>47.092592592592595</v>
      </c>
    </row>
    <row r="47" spans="1:8" x14ac:dyDescent="0.2">
      <c r="A47" t="s">
        <v>121</v>
      </c>
      <c r="B47">
        <v>6004</v>
      </c>
      <c r="C47" t="s">
        <v>62</v>
      </c>
      <c r="D47" s="21">
        <f>[2]FRESHWATER!$F$21</f>
        <v>52</v>
      </c>
      <c r="E47" s="29">
        <v>33</v>
      </c>
      <c r="F47" s="26">
        <f>[1]FRESHWATER!$B$26/D47</f>
        <v>0.5</v>
      </c>
      <c r="G47">
        <v>40</v>
      </c>
      <c r="H47" s="21">
        <f>[1]FRESHWATER!$F$26</f>
        <v>42.019230769230766</v>
      </c>
    </row>
    <row r="48" spans="1:8" x14ac:dyDescent="0.2">
      <c r="A48" t="s">
        <v>121</v>
      </c>
      <c r="B48">
        <v>113</v>
      </c>
      <c r="C48" s="33" t="s">
        <v>32</v>
      </c>
      <c r="D48" s="21">
        <f>[2]Walker!$F$21</f>
        <v>12</v>
      </c>
      <c r="E48" s="29">
        <v>39</v>
      </c>
      <c r="F48" s="26">
        <f>[1]Walker!$B$26/D48</f>
        <v>0.91666666666666663</v>
      </c>
      <c r="G48">
        <v>6</v>
      </c>
      <c r="H48" s="30">
        <f>[1]Walker!$F$26</f>
        <v>41.136363636363633</v>
      </c>
    </row>
    <row r="49" spans="1:8" x14ac:dyDescent="0.2">
      <c r="A49" t="s">
        <v>121</v>
      </c>
      <c r="B49">
        <v>256</v>
      </c>
      <c r="C49" t="s">
        <v>42</v>
      </c>
      <c r="D49" s="21">
        <f>'[2]RED WING'!$F$21</f>
        <v>67</v>
      </c>
      <c r="E49" s="29">
        <v>31</v>
      </c>
      <c r="F49" s="26">
        <f>'[1]RED WING'!$B$26/D49</f>
        <v>0.62686567164179108</v>
      </c>
      <c r="G49">
        <v>35</v>
      </c>
      <c r="H49" s="21">
        <f>'[1]RED WING'!$F$26</f>
        <v>34.511904761904759</v>
      </c>
    </row>
    <row r="50" spans="1:8" x14ac:dyDescent="0.2">
      <c r="A50" t="s">
        <v>121</v>
      </c>
      <c r="B50">
        <v>22</v>
      </c>
      <c r="C50" t="s">
        <v>24</v>
      </c>
      <c r="D50" s="21">
        <f>'[2]DET LAKES'!$F$21</f>
        <v>6</v>
      </c>
      <c r="E50" s="29">
        <v>41</v>
      </c>
      <c r="F50" s="26">
        <f>'[1]DET LAKES'!$B$26/D50</f>
        <v>0.16666666666666666</v>
      </c>
      <c r="G50">
        <v>42</v>
      </c>
      <c r="H50" s="21">
        <f>'[1]DET LAKES'!$F$26</f>
        <v>20</v>
      </c>
    </row>
    <row r="51" spans="1:8" x14ac:dyDescent="0.2">
      <c r="A51" t="s">
        <v>121</v>
      </c>
      <c r="B51">
        <v>107</v>
      </c>
      <c r="C51" t="s">
        <v>30</v>
      </c>
      <c r="D51" s="21">
        <f>'[2]AMER IND'!$F$21</f>
        <v>0</v>
      </c>
      <c r="E51" s="29"/>
      <c r="F51" s="26"/>
      <c r="H51" s="21"/>
    </row>
    <row r="52" spans="1:8" x14ac:dyDescent="0.2">
      <c r="A52" t="s">
        <v>121</v>
      </c>
      <c r="B52">
        <v>181</v>
      </c>
      <c r="C52" t="s">
        <v>35</v>
      </c>
      <c r="D52" s="21">
        <f>[2]BRAINERD!$F$21</f>
        <v>0</v>
      </c>
      <c r="E52" s="29"/>
      <c r="F52" s="26"/>
      <c r="H52" s="21"/>
    </row>
    <row r="53" spans="1:8" x14ac:dyDescent="0.2">
      <c r="A53" s="29" t="s">
        <v>121</v>
      </c>
      <c r="B53" s="29">
        <v>115</v>
      </c>
      <c r="C53" s="50" t="s">
        <v>33</v>
      </c>
      <c r="D53" s="30">
        <f>'[2]CASS LAKE'!$F$21</f>
        <v>0</v>
      </c>
      <c r="E53" s="29"/>
      <c r="F53" s="41"/>
      <c r="H53" s="21"/>
    </row>
    <row r="54" spans="1:8" x14ac:dyDescent="0.2">
      <c r="A54" t="s">
        <v>121</v>
      </c>
      <c r="B54">
        <v>38</v>
      </c>
      <c r="C54" t="s">
        <v>77</v>
      </c>
      <c r="D54" s="21">
        <f>'[2]Red Lake'!$F$21</f>
        <v>0</v>
      </c>
      <c r="E54" s="29"/>
      <c r="F54" s="26"/>
      <c r="G54" s="29"/>
      <c r="H54" s="47"/>
    </row>
    <row r="55" spans="1:8" x14ac:dyDescent="0.2">
      <c r="A55" t="s">
        <v>121</v>
      </c>
      <c r="B55">
        <v>111</v>
      </c>
      <c r="C55" t="s">
        <v>31</v>
      </c>
      <c r="D55" s="21">
        <f>'[2]WHITE EARTH'!$F$21</f>
        <v>0</v>
      </c>
      <c r="E55" s="29"/>
      <c r="F55" s="54"/>
      <c r="H55" s="47"/>
    </row>
    <row r="56" spans="1:8" x14ac:dyDescent="0.2">
      <c r="D56" s="21"/>
      <c r="E56" s="29"/>
      <c r="F56" s="46"/>
      <c r="H56" s="47"/>
    </row>
    <row r="57" spans="1:8" x14ac:dyDescent="0.2">
      <c r="D57" s="21"/>
      <c r="F57" s="46"/>
      <c r="H57" s="47"/>
    </row>
    <row r="58" spans="1:8" x14ac:dyDescent="0.2">
      <c r="D58" s="21"/>
      <c r="E58" s="29"/>
      <c r="F58" s="46"/>
      <c r="G58" s="29"/>
      <c r="H58" s="47"/>
    </row>
    <row r="59" spans="1:8" x14ac:dyDescent="0.2">
      <c r="D59" s="21"/>
      <c r="E59" s="29"/>
      <c r="F59" s="46"/>
      <c r="H59" s="47"/>
    </row>
    <row r="60" spans="1:8" x14ac:dyDescent="0.2">
      <c r="D60" s="21"/>
      <c r="E60" s="29"/>
      <c r="F60" s="46"/>
      <c r="H60" s="47"/>
    </row>
  </sheetData>
  <sortState ref="A8:H55">
    <sortCondition descending="1" ref="H8:H55"/>
  </sortState>
  <pageMargins left="0.75" right="0.75" top="1" bottom="1" header="0.5" footer="0.5"/>
  <pageSetup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54" sqref="F54"/>
    </sheetView>
  </sheetViews>
  <sheetFormatPr defaultRowHeight="12.75" x14ac:dyDescent="0.2"/>
  <cols>
    <col min="1" max="1" width="7.140625" customWidth="1"/>
    <col min="2" max="2" width="6.85546875" customWidth="1"/>
    <col min="3" max="3" width="44.42578125" customWidth="1"/>
    <col min="4" max="4" width="17.140625" customWidth="1"/>
    <col min="5" max="5" width="14.42578125" customWidth="1"/>
    <col min="6" max="6" width="13" customWidth="1"/>
    <col min="7" max="7" width="7.42578125" customWidth="1"/>
    <col min="8" max="9" width="9.7109375" bestFit="1" customWidth="1"/>
  </cols>
  <sheetData>
    <row r="1" spans="1:8" ht="18.75" x14ac:dyDescent="0.3">
      <c r="A1" s="22" t="s">
        <v>124</v>
      </c>
    </row>
    <row r="2" spans="1:8" ht="18.75" x14ac:dyDescent="0.3">
      <c r="A2" s="8" t="s">
        <v>107</v>
      </c>
    </row>
    <row r="3" spans="1:8" ht="15.75" x14ac:dyDescent="0.25">
      <c r="D3" s="9" t="s">
        <v>107</v>
      </c>
      <c r="E3" s="11"/>
      <c r="F3" s="10"/>
    </row>
    <row r="4" spans="1:8" x14ac:dyDescent="0.2">
      <c r="D4" s="12"/>
      <c r="E4" s="11"/>
      <c r="F4" s="13"/>
    </row>
    <row r="5" spans="1:8" x14ac:dyDescent="0.2">
      <c r="D5" s="14"/>
      <c r="E5" s="14" t="s">
        <v>97</v>
      </c>
      <c r="F5" s="15" t="s">
        <v>100</v>
      </c>
    </row>
    <row r="6" spans="1:8" x14ac:dyDescent="0.2">
      <c r="A6" s="16" t="s">
        <v>11</v>
      </c>
      <c r="B6" s="17" t="s">
        <v>12</v>
      </c>
      <c r="C6" s="17"/>
      <c r="D6" s="14" t="s">
        <v>63</v>
      </c>
      <c r="E6" s="14" t="s">
        <v>98</v>
      </c>
      <c r="F6" s="15" t="s">
        <v>101</v>
      </c>
      <c r="G6" s="34"/>
      <c r="H6" s="34"/>
    </row>
    <row r="7" spans="1:8" x14ac:dyDescent="0.2">
      <c r="A7" s="18" t="s">
        <v>15</v>
      </c>
      <c r="B7" s="18" t="s">
        <v>16</v>
      </c>
      <c r="C7" s="18" t="s">
        <v>17</v>
      </c>
      <c r="D7" s="19" t="s">
        <v>84</v>
      </c>
      <c r="E7" s="19" t="s">
        <v>99</v>
      </c>
      <c r="F7" s="20" t="s">
        <v>90</v>
      </c>
      <c r="G7" s="35"/>
      <c r="H7" s="29"/>
    </row>
    <row r="8" spans="1:8" x14ac:dyDescent="0.2">
      <c r="A8" t="s">
        <v>121</v>
      </c>
      <c r="B8">
        <v>113</v>
      </c>
      <c r="C8" t="s">
        <v>32</v>
      </c>
      <c r="D8">
        <v>168</v>
      </c>
      <c r="E8">
        <v>10134</v>
      </c>
      <c r="F8" s="49">
        <f t="shared" ref="F8:F49" si="0">E8/D8</f>
        <v>60.321428571428569</v>
      </c>
    </row>
    <row r="9" spans="1:8" x14ac:dyDescent="0.2">
      <c r="A9" t="s">
        <v>121</v>
      </c>
      <c r="B9">
        <v>6004</v>
      </c>
      <c r="C9" t="s">
        <v>62</v>
      </c>
      <c r="D9" s="49">
        <v>214</v>
      </c>
      <c r="E9">
        <v>10288</v>
      </c>
      <c r="F9" s="49">
        <f t="shared" si="0"/>
        <v>48.074766355140184</v>
      </c>
    </row>
    <row r="10" spans="1:8" x14ac:dyDescent="0.2">
      <c r="A10" t="s">
        <v>121</v>
      </c>
      <c r="B10">
        <v>2155</v>
      </c>
      <c r="C10" t="s">
        <v>60</v>
      </c>
      <c r="D10">
        <v>341</v>
      </c>
      <c r="E10">
        <v>10117</v>
      </c>
      <c r="F10" s="49">
        <f t="shared" si="0"/>
        <v>29.668621700879765</v>
      </c>
    </row>
    <row r="11" spans="1:8" x14ac:dyDescent="0.2">
      <c r="A11" t="s">
        <v>121</v>
      </c>
      <c r="B11">
        <v>181</v>
      </c>
      <c r="C11" t="s">
        <v>35</v>
      </c>
      <c r="D11" s="49">
        <v>168</v>
      </c>
      <c r="E11">
        <v>4949</v>
      </c>
      <c r="F11" s="49">
        <f t="shared" si="0"/>
        <v>29.458333333333332</v>
      </c>
    </row>
    <row r="12" spans="1:8" x14ac:dyDescent="0.2">
      <c r="A12" t="s">
        <v>121</v>
      </c>
      <c r="B12">
        <v>256</v>
      </c>
      <c r="C12" t="s">
        <v>42</v>
      </c>
      <c r="D12">
        <v>338</v>
      </c>
      <c r="E12">
        <v>8328</v>
      </c>
      <c r="F12" s="49">
        <f t="shared" si="0"/>
        <v>24.639053254437869</v>
      </c>
    </row>
    <row r="13" spans="1:8" x14ac:dyDescent="0.2">
      <c r="A13" t="s">
        <v>121</v>
      </c>
      <c r="B13">
        <v>206</v>
      </c>
      <c r="C13" t="s">
        <v>41</v>
      </c>
      <c r="D13" s="49">
        <v>525</v>
      </c>
      <c r="E13">
        <v>12372</v>
      </c>
      <c r="F13" s="49">
        <f t="shared" si="0"/>
        <v>23.565714285714286</v>
      </c>
    </row>
    <row r="14" spans="1:8" x14ac:dyDescent="0.2">
      <c r="A14" t="s">
        <v>121</v>
      </c>
      <c r="B14">
        <v>928</v>
      </c>
      <c r="C14" t="s">
        <v>58</v>
      </c>
      <c r="D14">
        <v>667</v>
      </c>
      <c r="E14">
        <v>15503</v>
      </c>
      <c r="F14" s="49">
        <f t="shared" si="0"/>
        <v>23.242878560719639</v>
      </c>
    </row>
    <row r="15" spans="1:8" x14ac:dyDescent="0.2">
      <c r="A15" t="s">
        <v>121</v>
      </c>
      <c r="B15">
        <v>100</v>
      </c>
      <c r="C15" t="s">
        <v>27</v>
      </c>
      <c r="D15" s="49">
        <v>1434</v>
      </c>
      <c r="E15">
        <v>32138</v>
      </c>
      <c r="F15" s="49">
        <f t="shared" si="0"/>
        <v>22.411436541143654</v>
      </c>
    </row>
    <row r="16" spans="1:8" x14ac:dyDescent="0.2">
      <c r="A16" t="s">
        <v>121</v>
      </c>
      <c r="B16">
        <v>761</v>
      </c>
      <c r="C16" t="s">
        <v>55</v>
      </c>
      <c r="D16">
        <v>1902</v>
      </c>
      <c r="E16">
        <v>34278</v>
      </c>
      <c r="F16" s="49">
        <f t="shared" si="0"/>
        <v>18.022082018927446</v>
      </c>
    </row>
    <row r="17" spans="1:6" x14ac:dyDescent="0.2">
      <c r="A17" t="s">
        <v>121</v>
      </c>
      <c r="B17">
        <v>2397</v>
      </c>
      <c r="C17" t="s">
        <v>82</v>
      </c>
      <c r="D17" s="48">
        <v>674</v>
      </c>
      <c r="E17">
        <v>11997</v>
      </c>
      <c r="F17" s="49">
        <f t="shared" si="0"/>
        <v>17.799703264094955</v>
      </c>
    </row>
    <row r="18" spans="1:6" x14ac:dyDescent="0.2">
      <c r="A18" t="s">
        <v>121</v>
      </c>
      <c r="B18">
        <v>2860</v>
      </c>
      <c r="C18" t="s">
        <v>61</v>
      </c>
      <c r="D18" s="49">
        <v>189</v>
      </c>
      <c r="E18">
        <v>3252</v>
      </c>
      <c r="F18" s="49">
        <f t="shared" si="0"/>
        <v>17.206349206349206</v>
      </c>
    </row>
    <row r="19" spans="1:6" x14ac:dyDescent="0.2">
      <c r="A19" t="s">
        <v>121</v>
      </c>
      <c r="B19">
        <v>111</v>
      </c>
      <c r="C19" t="s">
        <v>31</v>
      </c>
      <c r="D19">
        <v>87</v>
      </c>
      <c r="E19">
        <v>1455</v>
      </c>
      <c r="F19" s="49">
        <f t="shared" si="0"/>
        <v>16.724137931034484</v>
      </c>
    </row>
    <row r="20" spans="1:6" x14ac:dyDescent="0.2">
      <c r="A20" t="s">
        <v>121</v>
      </c>
      <c r="B20">
        <v>192</v>
      </c>
      <c r="C20" t="s">
        <v>37</v>
      </c>
      <c r="D20" s="49">
        <v>183</v>
      </c>
      <c r="E20">
        <v>3052</v>
      </c>
      <c r="F20" s="49">
        <f t="shared" si="0"/>
        <v>16.6775956284153</v>
      </c>
    </row>
    <row r="21" spans="1:6" x14ac:dyDescent="0.2">
      <c r="A21" t="s">
        <v>121</v>
      </c>
      <c r="B21">
        <v>544</v>
      </c>
      <c r="C21" t="s">
        <v>50</v>
      </c>
      <c r="D21" s="49">
        <v>199</v>
      </c>
      <c r="E21">
        <v>3172</v>
      </c>
      <c r="F21" s="49">
        <f t="shared" si="0"/>
        <v>15.939698492462311</v>
      </c>
    </row>
    <row r="22" spans="1:6" x14ac:dyDescent="0.2">
      <c r="A22" t="s">
        <v>121</v>
      </c>
      <c r="B22">
        <v>6</v>
      </c>
      <c r="C22" t="s">
        <v>22</v>
      </c>
      <c r="D22">
        <v>487</v>
      </c>
      <c r="E22">
        <v>7418</v>
      </c>
      <c r="F22" s="49">
        <f t="shared" si="0"/>
        <v>15.232032854209445</v>
      </c>
    </row>
    <row r="23" spans="1:6" x14ac:dyDescent="0.2">
      <c r="A23" t="s">
        <v>121</v>
      </c>
      <c r="B23">
        <v>709</v>
      </c>
      <c r="C23" t="s">
        <v>53</v>
      </c>
      <c r="D23" s="49">
        <v>895</v>
      </c>
      <c r="E23">
        <v>13569</v>
      </c>
      <c r="F23" s="49">
        <f t="shared" si="0"/>
        <v>15.160893854748604</v>
      </c>
    </row>
    <row r="24" spans="1:6" x14ac:dyDescent="0.2">
      <c r="A24" t="s">
        <v>121</v>
      </c>
      <c r="B24">
        <v>22</v>
      </c>
      <c r="C24" t="s">
        <v>24</v>
      </c>
      <c r="D24" s="49">
        <v>330</v>
      </c>
      <c r="E24">
        <v>4902</v>
      </c>
      <c r="F24" s="49">
        <f t="shared" si="0"/>
        <v>14.854545454545455</v>
      </c>
    </row>
    <row r="25" spans="1:6" x14ac:dyDescent="0.2">
      <c r="A25" t="s">
        <v>121</v>
      </c>
      <c r="B25">
        <v>413</v>
      </c>
      <c r="C25" t="s">
        <v>48</v>
      </c>
      <c r="D25" s="48">
        <v>2922</v>
      </c>
      <c r="E25">
        <v>42300</v>
      </c>
      <c r="F25" s="49">
        <f t="shared" si="0"/>
        <v>14.476386036960985</v>
      </c>
    </row>
    <row r="26" spans="1:6" x14ac:dyDescent="0.2">
      <c r="A26" t="s">
        <v>121</v>
      </c>
      <c r="B26">
        <v>77</v>
      </c>
      <c r="C26" t="s">
        <v>26</v>
      </c>
      <c r="D26" s="48">
        <v>767</v>
      </c>
      <c r="E26">
        <v>10615</v>
      </c>
      <c r="F26" s="49">
        <f t="shared" si="0"/>
        <v>13.839634941329857</v>
      </c>
    </row>
    <row r="27" spans="1:6" x14ac:dyDescent="0.2">
      <c r="A27" t="s">
        <v>121</v>
      </c>
      <c r="B27">
        <v>742</v>
      </c>
      <c r="C27" t="s">
        <v>54</v>
      </c>
      <c r="D27">
        <v>2120</v>
      </c>
      <c r="E27">
        <v>25309</v>
      </c>
      <c r="F27" s="49">
        <f t="shared" si="0"/>
        <v>11.938207547169812</v>
      </c>
    </row>
    <row r="28" spans="1:6" x14ac:dyDescent="0.2">
      <c r="A28" t="s">
        <v>121</v>
      </c>
      <c r="B28">
        <v>152</v>
      </c>
      <c r="C28" t="s">
        <v>81</v>
      </c>
      <c r="D28">
        <v>608</v>
      </c>
      <c r="E28">
        <v>7248</v>
      </c>
      <c r="F28" s="49">
        <f t="shared" si="0"/>
        <v>11.921052631578947</v>
      </c>
    </row>
    <row r="29" spans="1:6" x14ac:dyDescent="0.2">
      <c r="A29" t="s">
        <v>121</v>
      </c>
      <c r="B29">
        <v>930</v>
      </c>
      <c r="C29" t="s">
        <v>59</v>
      </c>
      <c r="D29" s="49">
        <v>1170</v>
      </c>
      <c r="E29">
        <v>10877</v>
      </c>
      <c r="F29" s="49">
        <f t="shared" si="0"/>
        <v>9.2965811965811973</v>
      </c>
    </row>
    <row r="30" spans="1:6" x14ac:dyDescent="0.2">
      <c r="A30" t="s">
        <v>121</v>
      </c>
      <c r="B30">
        <v>833</v>
      </c>
      <c r="C30" t="s">
        <v>56</v>
      </c>
      <c r="D30">
        <v>282</v>
      </c>
      <c r="E30">
        <v>2611</v>
      </c>
      <c r="F30" s="49">
        <f t="shared" si="0"/>
        <v>9.2588652482269502</v>
      </c>
    </row>
    <row r="31" spans="1:6" x14ac:dyDescent="0.2">
      <c r="A31" t="s">
        <v>121</v>
      </c>
      <c r="B31">
        <v>347</v>
      </c>
      <c r="C31" t="s">
        <v>47</v>
      </c>
      <c r="D31">
        <v>1598</v>
      </c>
      <c r="E31">
        <v>13660</v>
      </c>
      <c r="F31" s="49">
        <f t="shared" si="0"/>
        <v>8.5481852315394242</v>
      </c>
    </row>
    <row r="32" spans="1:6" x14ac:dyDescent="0.2">
      <c r="A32" t="s">
        <v>121</v>
      </c>
      <c r="B32">
        <v>882</v>
      </c>
      <c r="C32" t="s">
        <v>57</v>
      </c>
      <c r="D32" s="48">
        <v>2032</v>
      </c>
      <c r="E32">
        <v>16744</v>
      </c>
      <c r="F32" s="49">
        <f t="shared" si="0"/>
        <v>8.2401574803149611</v>
      </c>
    </row>
    <row r="33" spans="1:6" x14ac:dyDescent="0.2">
      <c r="A33" t="s">
        <v>121</v>
      </c>
      <c r="B33">
        <v>622</v>
      </c>
      <c r="C33" t="s">
        <v>51</v>
      </c>
      <c r="D33">
        <v>4466</v>
      </c>
      <c r="E33">
        <v>28817</v>
      </c>
      <c r="F33" s="49">
        <f t="shared" si="0"/>
        <v>6.4525302283922974</v>
      </c>
    </row>
    <row r="34" spans="1:6" x14ac:dyDescent="0.2">
      <c r="A34" t="s">
        <v>121</v>
      </c>
      <c r="B34">
        <v>31</v>
      </c>
      <c r="C34" t="s">
        <v>25</v>
      </c>
      <c r="D34" s="49">
        <v>526</v>
      </c>
      <c r="E34">
        <v>3373</v>
      </c>
      <c r="F34" s="49">
        <f t="shared" si="0"/>
        <v>6.4125475285171101</v>
      </c>
    </row>
    <row r="35" spans="1:6" x14ac:dyDescent="0.2">
      <c r="A35" t="s">
        <v>121</v>
      </c>
      <c r="B35">
        <v>11</v>
      </c>
      <c r="C35" t="s">
        <v>23</v>
      </c>
      <c r="D35" s="49">
        <v>4836</v>
      </c>
      <c r="E35">
        <v>28521</v>
      </c>
      <c r="F35" s="49">
        <f t="shared" si="0"/>
        <v>5.897642679900744</v>
      </c>
    </row>
    <row r="36" spans="1:6" x14ac:dyDescent="0.2">
      <c r="A36" t="s">
        <v>121</v>
      </c>
      <c r="B36">
        <v>281</v>
      </c>
      <c r="C36" t="s">
        <v>46</v>
      </c>
      <c r="D36">
        <v>1425</v>
      </c>
      <c r="E36">
        <v>8269</v>
      </c>
      <c r="F36" s="49">
        <f t="shared" si="0"/>
        <v>5.8028070175438593</v>
      </c>
    </row>
    <row r="37" spans="1:6" x14ac:dyDescent="0.2">
      <c r="A37" t="s">
        <v>121</v>
      </c>
      <c r="B37">
        <v>1</v>
      </c>
      <c r="C37" t="s">
        <v>21</v>
      </c>
      <c r="D37" s="48">
        <v>8478</v>
      </c>
      <c r="E37">
        <v>46558</v>
      </c>
      <c r="F37" s="49">
        <f t="shared" si="0"/>
        <v>5.491625383345129</v>
      </c>
    </row>
    <row r="38" spans="1:6" x14ac:dyDescent="0.2">
      <c r="A38" t="s">
        <v>121</v>
      </c>
      <c r="B38">
        <v>200</v>
      </c>
      <c r="C38" t="s">
        <v>40</v>
      </c>
      <c r="D38" s="49">
        <v>470</v>
      </c>
      <c r="E38">
        <v>2508</v>
      </c>
      <c r="F38" s="49">
        <f t="shared" si="0"/>
        <v>5.3361702127659578</v>
      </c>
    </row>
    <row r="39" spans="1:6" x14ac:dyDescent="0.2">
      <c r="A39" t="s">
        <v>121</v>
      </c>
      <c r="B39">
        <v>194</v>
      </c>
      <c r="C39" t="s">
        <v>38</v>
      </c>
      <c r="D39" s="49">
        <v>191</v>
      </c>
      <c r="E39">
        <v>1001</v>
      </c>
      <c r="F39" s="49">
        <f t="shared" si="0"/>
        <v>5.2408376963350785</v>
      </c>
    </row>
    <row r="40" spans="1:6" x14ac:dyDescent="0.2">
      <c r="A40" t="s">
        <v>121</v>
      </c>
      <c r="B40">
        <v>535</v>
      </c>
      <c r="C40" t="s">
        <v>49</v>
      </c>
      <c r="D40">
        <v>2013</v>
      </c>
      <c r="E40">
        <v>9740</v>
      </c>
      <c r="F40" s="49">
        <f t="shared" si="0"/>
        <v>4.838549428713363</v>
      </c>
    </row>
    <row r="41" spans="1:6" x14ac:dyDescent="0.2">
      <c r="A41" t="s">
        <v>121</v>
      </c>
      <c r="B41">
        <v>271</v>
      </c>
      <c r="C41" t="s">
        <v>44</v>
      </c>
      <c r="D41" s="49">
        <v>2343</v>
      </c>
      <c r="E41">
        <v>11278</v>
      </c>
      <c r="F41" s="49">
        <f t="shared" si="0"/>
        <v>4.8134869825010673</v>
      </c>
    </row>
    <row r="42" spans="1:6" x14ac:dyDescent="0.2">
      <c r="A42" t="s">
        <v>121</v>
      </c>
      <c r="B42">
        <v>270</v>
      </c>
      <c r="C42" s="33" t="s">
        <v>43</v>
      </c>
      <c r="D42" s="49">
        <v>2233</v>
      </c>
      <c r="E42">
        <v>8068</v>
      </c>
      <c r="F42" s="49">
        <f t="shared" si="0"/>
        <v>3.6130765785938199</v>
      </c>
    </row>
    <row r="43" spans="1:6" x14ac:dyDescent="0.2">
      <c r="A43" t="s">
        <v>121</v>
      </c>
      <c r="B43">
        <v>279</v>
      </c>
      <c r="C43" t="s">
        <v>45</v>
      </c>
      <c r="D43">
        <v>1587</v>
      </c>
      <c r="E43">
        <v>5483</v>
      </c>
      <c r="F43" s="49">
        <f t="shared" si="0"/>
        <v>3.4549464398235665</v>
      </c>
    </row>
    <row r="44" spans="1:6" x14ac:dyDescent="0.2">
      <c r="A44" t="s">
        <v>121</v>
      </c>
      <c r="B44">
        <v>115</v>
      </c>
      <c r="C44" t="s">
        <v>33</v>
      </c>
      <c r="D44" s="49">
        <v>215</v>
      </c>
      <c r="E44">
        <v>720</v>
      </c>
      <c r="F44" s="49">
        <f t="shared" si="0"/>
        <v>3.3488372093023258</v>
      </c>
    </row>
    <row r="45" spans="1:6" x14ac:dyDescent="0.2">
      <c r="A45" t="s">
        <v>121</v>
      </c>
      <c r="B45">
        <v>191</v>
      </c>
      <c r="C45" t="s">
        <v>36</v>
      </c>
      <c r="D45" s="49">
        <v>731</v>
      </c>
      <c r="E45">
        <v>2270</v>
      </c>
      <c r="F45" s="49">
        <f t="shared" si="0"/>
        <v>3.1053351573187413</v>
      </c>
    </row>
    <row r="46" spans="1:6" x14ac:dyDescent="0.2">
      <c r="A46" t="s">
        <v>121</v>
      </c>
      <c r="B46">
        <v>625</v>
      </c>
      <c r="C46" t="s">
        <v>52</v>
      </c>
      <c r="D46">
        <v>12225</v>
      </c>
      <c r="E46">
        <v>35287</v>
      </c>
      <c r="F46" s="49">
        <f t="shared" si="0"/>
        <v>2.8864621676891615</v>
      </c>
    </row>
    <row r="47" spans="1:6" x14ac:dyDescent="0.2">
      <c r="A47" t="s">
        <v>121</v>
      </c>
      <c r="B47">
        <v>38</v>
      </c>
      <c r="C47" t="s">
        <v>77</v>
      </c>
      <c r="D47">
        <v>340</v>
      </c>
      <c r="E47">
        <v>815</v>
      </c>
      <c r="F47" s="49">
        <f t="shared" si="0"/>
        <v>2.3970588235294117</v>
      </c>
    </row>
    <row r="48" spans="1:6" x14ac:dyDescent="0.2">
      <c r="A48" t="s">
        <v>121</v>
      </c>
      <c r="B48">
        <v>196</v>
      </c>
      <c r="C48" t="s">
        <v>39</v>
      </c>
      <c r="D48">
        <v>1313</v>
      </c>
      <c r="E48">
        <v>2917</v>
      </c>
      <c r="F48" s="49">
        <f t="shared" si="0"/>
        <v>2.2216298552932217</v>
      </c>
    </row>
    <row r="49" spans="1:6" x14ac:dyDescent="0.2">
      <c r="A49" t="s">
        <v>121</v>
      </c>
      <c r="B49">
        <v>105</v>
      </c>
      <c r="C49" t="s">
        <v>29</v>
      </c>
      <c r="D49">
        <v>609</v>
      </c>
      <c r="E49">
        <v>1016</v>
      </c>
      <c r="F49" s="49">
        <f t="shared" si="0"/>
        <v>1.6683087027914614</v>
      </c>
    </row>
    <row r="50" spans="1:6" x14ac:dyDescent="0.2">
      <c r="A50" t="s">
        <v>121</v>
      </c>
      <c r="B50">
        <v>107</v>
      </c>
      <c r="C50" t="s">
        <v>30</v>
      </c>
      <c r="D50" s="49">
        <v>246</v>
      </c>
      <c r="E50" t="s">
        <v>130</v>
      </c>
      <c r="F50" s="49"/>
    </row>
    <row r="51" spans="1:6" x14ac:dyDescent="0.2">
      <c r="A51" t="s">
        <v>121</v>
      </c>
      <c r="B51">
        <v>112</v>
      </c>
      <c r="C51" t="s">
        <v>78</v>
      </c>
      <c r="D51" s="49">
        <v>83</v>
      </c>
      <c r="E51" t="s">
        <v>130</v>
      </c>
      <c r="F51" s="49"/>
    </row>
    <row r="52" spans="1:6" x14ac:dyDescent="0.2">
      <c r="A52" t="s">
        <v>121</v>
      </c>
      <c r="B52">
        <v>103</v>
      </c>
      <c r="C52" t="s">
        <v>28</v>
      </c>
      <c r="D52" s="49">
        <v>4950</v>
      </c>
      <c r="E52" t="s">
        <v>130</v>
      </c>
      <c r="F52" s="49"/>
    </row>
    <row r="53" spans="1:6" x14ac:dyDescent="0.2">
      <c r="A53" t="s">
        <v>121</v>
      </c>
      <c r="B53">
        <v>115</v>
      </c>
      <c r="C53" t="s">
        <v>34</v>
      </c>
      <c r="D53" s="49">
        <v>1306</v>
      </c>
      <c r="E53" t="s">
        <v>130</v>
      </c>
      <c r="F53" s="49"/>
    </row>
    <row r="54" spans="1:6" x14ac:dyDescent="0.2">
      <c r="A54" t="s">
        <v>121</v>
      </c>
      <c r="B54">
        <v>4102</v>
      </c>
      <c r="C54" t="s">
        <v>79</v>
      </c>
      <c r="D54" s="48">
        <v>597</v>
      </c>
      <c r="E54" t="s">
        <v>130</v>
      </c>
      <c r="F54" s="49"/>
    </row>
  </sheetData>
  <sortState ref="A8:F54">
    <sortCondition descending="1" ref="F8:F54"/>
  </sortState>
  <pageMargins left="0.75" right="0.75" top="1" bottom="1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Cover Page</vt:lpstr>
      <vt:lpstr>Revenue Per Participant</vt:lpstr>
      <vt:lpstr>All Levels</vt:lpstr>
      <vt:lpstr>ABE Levels</vt:lpstr>
      <vt:lpstr>ESL Levels</vt:lpstr>
      <vt:lpstr>Retention and Persistence All</vt:lpstr>
      <vt:lpstr>Retention and Persistence ABE</vt:lpstr>
      <vt:lpstr>Retention and Persistence ESL</vt:lpstr>
      <vt:lpstr>Enrollees PerOver 20 No Diploma</vt:lpstr>
      <vt:lpstr>ESL Enrollees Per LEP Count</vt:lpstr>
      <vt:lpstr>'ABE Levels'!Print_Area</vt:lpstr>
      <vt:lpstr>'All Levels'!Print_Area</vt:lpstr>
      <vt:lpstr>'Enrollees PerOver 20 No Diploma'!Print_Area</vt:lpstr>
      <vt:lpstr>'ESL Enrollees Per LEP Count'!Print_Area</vt:lpstr>
      <vt:lpstr>'ESL Levels'!Print_Area</vt:lpstr>
      <vt:lpstr>'Retention and Persistence ABE'!Print_Area</vt:lpstr>
      <vt:lpstr>'Retention and Persistence All'!Print_Area</vt:lpstr>
      <vt:lpstr>'Retention and Persistence ESL'!Print_Area</vt:lpstr>
      <vt:lpstr>'Revenue Per Participant'!Print_Area</vt:lpstr>
      <vt:lpstr>'ABE Levels'!Query_from_Databridge</vt:lpstr>
      <vt:lpstr>'All Levels'!Query_from_Databridge_1</vt:lpstr>
    </vt:vector>
  </TitlesOfParts>
  <Company>mde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Versaw, Jodi</cp:lastModifiedBy>
  <cp:lastPrinted>2011-08-12T17:25:33Z</cp:lastPrinted>
  <dcterms:created xsi:type="dcterms:W3CDTF">2008-07-22T16:36:57Z</dcterms:created>
  <dcterms:modified xsi:type="dcterms:W3CDTF">2017-03-24T15:48:20Z</dcterms:modified>
</cp:coreProperties>
</file>